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ochádzky\Tržby\"/>
    </mc:Choice>
  </mc:AlternateContent>
  <xr:revisionPtr revIDLastSave="0" documentId="13_ncr:1_{B9FBA022-04EB-478A-A0BC-94F72189F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" sheetId="1" r:id="rId1"/>
    <sheet name="02" sheetId="3" r:id="rId2"/>
    <sheet name="03" sheetId="4" r:id="rId3"/>
    <sheet name="04" sheetId="5" r:id="rId4"/>
    <sheet name="05" sheetId="6" r:id="rId5"/>
    <sheet name="06" sheetId="7" r:id="rId6"/>
    <sheet name="07" sheetId="8" r:id="rId7"/>
    <sheet name="08" sheetId="9" r:id="rId8"/>
    <sheet name="09" sheetId="10" r:id="rId9"/>
    <sheet name="10" sheetId="11" r:id="rId10"/>
    <sheet name="11" sheetId="12" r:id="rId11"/>
    <sheet name="12" sheetId="13" r:id="rId12"/>
    <sheet name="ROK" sheetId="14" r:id="rId13"/>
    <sheet name="GRAFY" sheetId="15" r:id="rId14"/>
    <sheet name="I" sheetId="2" state="hidden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" i="14" l="1"/>
  <c r="AD17" i="14"/>
  <c r="AD16" i="14"/>
  <c r="AD15" i="14"/>
  <c r="AD14" i="14"/>
  <c r="AD13" i="14"/>
  <c r="AD11" i="14"/>
  <c r="AD10" i="14"/>
  <c r="AD9" i="14"/>
  <c r="AC18" i="14"/>
  <c r="AC17" i="14"/>
  <c r="AC16" i="14"/>
  <c r="AC15" i="14"/>
  <c r="AC14" i="14"/>
  <c r="AC13" i="14"/>
  <c r="AC10" i="14"/>
  <c r="AC9" i="14"/>
  <c r="AC8" i="14"/>
  <c r="AB18" i="14"/>
  <c r="AB17" i="14"/>
  <c r="AB16" i="14"/>
  <c r="AB15" i="14"/>
  <c r="AB14" i="14"/>
  <c r="AB13" i="14"/>
  <c r="AB10" i="14"/>
  <c r="AB9" i="14"/>
  <c r="AB8" i="14"/>
  <c r="W2" i="1"/>
  <c r="E2" i="14"/>
  <c r="E2" i="13"/>
  <c r="E2" i="12"/>
  <c r="E2" i="11"/>
  <c r="E2" i="10"/>
  <c r="E2" i="9"/>
  <c r="E2" i="8"/>
  <c r="E2" i="7"/>
  <c r="E2" i="6"/>
  <c r="E2" i="5"/>
  <c r="E2" i="4"/>
  <c r="E2" i="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7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Y17" i="14"/>
  <c r="Z6" i="14"/>
  <c r="Y6" i="14"/>
  <c r="Z38" i="13"/>
  <c r="Y38" i="13"/>
  <c r="Y18" i="14" s="1"/>
  <c r="Z38" i="12"/>
  <c r="Z17" i="14" s="1"/>
  <c r="Y38" i="12"/>
  <c r="Z38" i="11"/>
  <c r="Y39" i="11" s="1"/>
  <c r="Y38" i="11"/>
  <c r="Y16" i="14" s="1"/>
  <c r="Z38" i="10"/>
  <c r="Z15" i="14" s="1"/>
  <c r="Y38" i="10"/>
  <c r="Y39" i="10" s="1"/>
  <c r="Z38" i="9"/>
  <c r="Z14" i="14" s="1"/>
  <c r="Y38" i="9"/>
  <c r="Y14" i="14" s="1"/>
  <c r="Z38" i="8"/>
  <c r="Y39" i="8" s="1"/>
  <c r="Y38" i="8"/>
  <c r="Y13" i="14" s="1"/>
  <c r="Z38" i="7"/>
  <c r="Y39" i="7" s="1"/>
  <c r="Y38" i="7"/>
  <c r="Y12" i="14" s="1"/>
  <c r="Z38" i="6"/>
  <c r="Z11" i="14" s="1"/>
  <c r="Y38" i="6"/>
  <c r="Z38" i="5"/>
  <c r="Z10" i="14" s="1"/>
  <c r="Y38" i="5"/>
  <c r="Y10" i="14" s="1"/>
  <c r="Z38" i="4"/>
  <c r="Z9" i="14" s="1"/>
  <c r="Y38" i="4"/>
  <c r="Y9" i="14" s="1"/>
  <c r="Z38" i="3"/>
  <c r="Z8" i="14" s="1"/>
  <c r="Y38" i="3"/>
  <c r="AA6" i="1"/>
  <c r="AA6" i="14" s="1"/>
  <c r="Z40" i="1"/>
  <c r="Z6" i="3" s="1"/>
  <c r="Z40" i="3" s="1"/>
  <c r="Z6" i="4" s="1"/>
  <c r="Z40" i="4" s="1"/>
  <c r="Z6" i="5" s="1"/>
  <c r="Z40" i="5" s="1"/>
  <c r="Z6" i="6" s="1"/>
  <c r="Z40" i="6" s="1"/>
  <c r="Z6" i="7" s="1"/>
  <c r="Z40" i="7" s="1"/>
  <c r="Z6" i="8" s="1"/>
  <c r="Z40" i="8" s="1"/>
  <c r="Z6" i="9" s="1"/>
  <c r="Z40" i="9" s="1"/>
  <c r="Z6" i="10" s="1"/>
  <c r="Z40" i="10" s="1"/>
  <c r="Z6" i="11" s="1"/>
  <c r="Z40" i="11" s="1"/>
  <c r="Z6" i="12" s="1"/>
  <c r="Z40" i="12" s="1"/>
  <c r="Z6" i="13" s="1"/>
  <c r="Z40" i="13" s="1"/>
  <c r="Z38" i="1"/>
  <c r="Z7" i="14" s="1"/>
  <c r="Y38" i="1"/>
  <c r="Y7" i="14" s="1"/>
  <c r="Y40" i="1"/>
  <c r="Y6" i="3" s="1"/>
  <c r="Y40" i="3" s="1"/>
  <c r="Y6" i="4" s="1"/>
  <c r="Y40" i="4" s="1"/>
  <c r="Y6" i="5" s="1"/>
  <c r="Y40" i="5" s="1"/>
  <c r="Y6" i="6" s="1"/>
  <c r="Y40" i="6" s="1"/>
  <c r="Y6" i="7" s="1"/>
  <c r="Y40" i="7" s="1"/>
  <c r="Y6" i="8" s="1"/>
  <c r="Y40" i="8" s="1"/>
  <c r="Y6" i="9" s="1"/>
  <c r="Y40" i="9" s="1"/>
  <c r="Y6" i="10" s="1"/>
  <c r="Y40" i="10" s="1"/>
  <c r="Y6" i="11" s="1"/>
  <c r="Y40" i="11" s="1"/>
  <c r="Y6" i="12" s="1"/>
  <c r="Y40" i="12" s="1"/>
  <c r="Y6" i="13" s="1"/>
  <c r="Y40" i="13" s="1"/>
  <c r="Y39" i="4" l="1"/>
  <c r="Y39" i="5"/>
  <c r="Y39" i="6"/>
  <c r="Z12" i="14"/>
  <c r="Z13" i="14"/>
  <c r="Y39" i="9"/>
  <c r="Y15" i="14"/>
  <c r="Y39" i="13"/>
  <c r="Y11" i="14"/>
  <c r="Y39" i="12"/>
  <c r="Z16" i="14"/>
  <c r="Y39" i="3"/>
  <c r="Y8" i="14"/>
  <c r="Y19" i="14"/>
  <c r="Y21" i="14"/>
  <c r="Z18" i="14"/>
  <c r="Y41" i="13"/>
  <c r="Y41" i="12"/>
  <c r="Y41" i="11"/>
  <c r="Y41" i="10"/>
  <c r="Y41" i="9"/>
  <c r="Y41" i="8"/>
  <c r="Y41" i="7"/>
  <c r="Y41" i="6"/>
  <c r="Y41" i="5"/>
  <c r="Y41" i="4"/>
  <c r="Y41" i="3"/>
  <c r="Y41" i="1"/>
  <c r="Y39" i="1"/>
  <c r="Z19" i="14" l="1"/>
  <c r="Z21" i="14"/>
  <c r="P2" i="14" l="1"/>
  <c r="P2" i="13"/>
  <c r="P2" i="12"/>
  <c r="P2" i="11"/>
  <c r="P2" i="10"/>
  <c r="P2" i="9"/>
  <c r="P2" i="8"/>
  <c r="P2" i="7"/>
  <c r="P2" i="6"/>
  <c r="P2" i="5"/>
  <c r="P2" i="4"/>
  <c r="M2" i="14"/>
  <c r="M2" i="13"/>
  <c r="M2" i="12"/>
  <c r="M2" i="11"/>
  <c r="M2" i="10"/>
  <c r="M2" i="9"/>
  <c r="M2" i="8"/>
  <c r="M2" i="7"/>
  <c r="M2" i="6"/>
  <c r="M2" i="5"/>
  <c r="M2" i="4"/>
  <c r="I2" i="14"/>
  <c r="I2" i="13"/>
  <c r="I2" i="12"/>
  <c r="I2" i="11"/>
  <c r="I2" i="10"/>
  <c r="I2" i="9"/>
  <c r="I2" i="8"/>
  <c r="I2" i="7"/>
  <c r="I2" i="6"/>
  <c r="I2" i="5"/>
  <c r="I2" i="4"/>
  <c r="P2" i="3"/>
  <c r="M2" i="3"/>
  <c r="I2" i="3"/>
  <c r="P37" i="13"/>
  <c r="P36" i="13"/>
  <c r="P35" i="13"/>
  <c r="P34" i="13"/>
  <c r="P33" i="13"/>
  <c r="P32" i="13"/>
  <c r="P31" i="13"/>
  <c r="P30" i="13"/>
  <c r="Q30" i="13" s="1"/>
  <c r="P29" i="13"/>
  <c r="P28" i="13"/>
  <c r="P27" i="13"/>
  <c r="P26" i="13"/>
  <c r="P25" i="13"/>
  <c r="P24" i="13"/>
  <c r="P23" i="13"/>
  <c r="P22" i="13"/>
  <c r="Q22" i="13" s="1"/>
  <c r="P21" i="13"/>
  <c r="P20" i="13"/>
  <c r="P19" i="13"/>
  <c r="P18" i="13"/>
  <c r="P17" i="13"/>
  <c r="P16" i="13"/>
  <c r="P15" i="13"/>
  <c r="P14" i="13"/>
  <c r="Q14" i="13" s="1"/>
  <c r="P13" i="13"/>
  <c r="P12" i="13"/>
  <c r="P11" i="13"/>
  <c r="P10" i="13"/>
  <c r="P9" i="13"/>
  <c r="P8" i="13"/>
  <c r="P7" i="13"/>
  <c r="P37" i="12"/>
  <c r="P36" i="12"/>
  <c r="P35" i="12"/>
  <c r="P34" i="12"/>
  <c r="P33" i="12"/>
  <c r="P32" i="12"/>
  <c r="Q32" i="12" s="1"/>
  <c r="P31" i="12"/>
  <c r="P30" i="12"/>
  <c r="R30" i="12" s="1"/>
  <c r="P29" i="12"/>
  <c r="P28" i="12"/>
  <c r="P27" i="12"/>
  <c r="P26" i="12"/>
  <c r="P25" i="12"/>
  <c r="P24" i="12"/>
  <c r="Q24" i="12" s="1"/>
  <c r="P23" i="12"/>
  <c r="P22" i="12"/>
  <c r="R22" i="12" s="1"/>
  <c r="P21" i="12"/>
  <c r="P20" i="12"/>
  <c r="P19" i="12"/>
  <c r="P18" i="12"/>
  <c r="P17" i="12"/>
  <c r="P16" i="12"/>
  <c r="Q16" i="12" s="1"/>
  <c r="P15" i="12"/>
  <c r="P14" i="12"/>
  <c r="P13" i="12"/>
  <c r="P12" i="12"/>
  <c r="P11" i="12"/>
  <c r="P10" i="12"/>
  <c r="P9" i="12"/>
  <c r="P8" i="12"/>
  <c r="Q8" i="12" s="1"/>
  <c r="P7" i="12"/>
  <c r="P37" i="11"/>
  <c r="R37" i="11" s="1"/>
  <c r="P36" i="11"/>
  <c r="P35" i="11"/>
  <c r="P34" i="11"/>
  <c r="P33" i="11"/>
  <c r="Q33" i="11" s="1"/>
  <c r="P32" i="11"/>
  <c r="P31" i="11"/>
  <c r="P30" i="11"/>
  <c r="R30" i="11" s="1"/>
  <c r="P29" i="11"/>
  <c r="P28" i="11"/>
  <c r="P27" i="11"/>
  <c r="P26" i="11"/>
  <c r="P25" i="11"/>
  <c r="P24" i="11"/>
  <c r="Q24" i="11" s="1"/>
  <c r="P23" i="11"/>
  <c r="P22" i="11"/>
  <c r="R22" i="11" s="1"/>
  <c r="P21" i="11"/>
  <c r="R21" i="11" s="1"/>
  <c r="P20" i="11"/>
  <c r="R20" i="11" s="1"/>
  <c r="P19" i="11"/>
  <c r="P18" i="11"/>
  <c r="P17" i="11"/>
  <c r="R17" i="11" s="1"/>
  <c r="P16" i="11"/>
  <c r="P15" i="11"/>
  <c r="P14" i="11"/>
  <c r="R14" i="11" s="1"/>
  <c r="P13" i="11"/>
  <c r="Q13" i="11" s="1"/>
  <c r="P12" i="11"/>
  <c r="P11" i="11"/>
  <c r="P10" i="11"/>
  <c r="P9" i="11"/>
  <c r="P8" i="11"/>
  <c r="Q8" i="11" s="1"/>
  <c r="P7" i="11"/>
  <c r="P37" i="10"/>
  <c r="P36" i="10"/>
  <c r="P35" i="10"/>
  <c r="P34" i="10"/>
  <c r="P33" i="10"/>
  <c r="P32" i="10"/>
  <c r="Q32" i="10" s="1"/>
  <c r="P31" i="10"/>
  <c r="P30" i="10"/>
  <c r="P29" i="10"/>
  <c r="P28" i="10"/>
  <c r="P27" i="10"/>
  <c r="P26" i="10"/>
  <c r="P25" i="10"/>
  <c r="P24" i="10"/>
  <c r="R24" i="10" s="1"/>
  <c r="V24" i="10" s="1"/>
  <c r="P23" i="10"/>
  <c r="P22" i="10"/>
  <c r="P21" i="10"/>
  <c r="P20" i="10"/>
  <c r="P19" i="10"/>
  <c r="P18" i="10"/>
  <c r="P17" i="10"/>
  <c r="P16" i="10"/>
  <c r="R16" i="10" s="1"/>
  <c r="V16" i="10" s="1"/>
  <c r="P15" i="10"/>
  <c r="P14" i="10"/>
  <c r="P13" i="10"/>
  <c r="P12" i="10"/>
  <c r="P11" i="10"/>
  <c r="P10" i="10"/>
  <c r="P9" i="10"/>
  <c r="P8" i="10"/>
  <c r="R8" i="10" s="1"/>
  <c r="V8" i="10" s="1"/>
  <c r="P7" i="10"/>
  <c r="R7" i="10" s="1"/>
  <c r="P37" i="9"/>
  <c r="P36" i="9"/>
  <c r="P35" i="9"/>
  <c r="P34" i="9"/>
  <c r="P33" i="9"/>
  <c r="P32" i="9"/>
  <c r="P31" i="9"/>
  <c r="P30" i="9"/>
  <c r="R30" i="9" s="1"/>
  <c r="P29" i="9"/>
  <c r="P28" i="9"/>
  <c r="P27" i="9"/>
  <c r="P26" i="9"/>
  <c r="P25" i="9"/>
  <c r="P24" i="9"/>
  <c r="P23" i="9"/>
  <c r="P22" i="9"/>
  <c r="R22" i="9" s="1"/>
  <c r="P21" i="9"/>
  <c r="P20" i="9"/>
  <c r="P19" i="9"/>
  <c r="P18" i="9"/>
  <c r="P17" i="9"/>
  <c r="P16" i="9"/>
  <c r="P15" i="9"/>
  <c r="P14" i="9"/>
  <c r="R14" i="9" s="1"/>
  <c r="P13" i="9"/>
  <c r="P12" i="9"/>
  <c r="P11" i="9"/>
  <c r="P10" i="9"/>
  <c r="P9" i="9"/>
  <c r="P8" i="9"/>
  <c r="P7" i="9"/>
  <c r="P37" i="8"/>
  <c r="P36" i="8"/>
  <c r="P35" i="8"/>
  <c r="P34" i="8"/>
  <c r="P33" i="8"/>
  <c r="R33" i="8" s="1"/>
  <c r="P32" i="8"/>
  <c r="Q32" i="8" s="1"/>
  <c r="P31" i="8"/>
  <c r="P30" i="8"/>
  <c r="P29" i="8"/>
  <c r="P28" i="8"/>
  <c r="P27" i="8"/>
  <c r="P26" i="8"/>
  <c r="P25" i="8"/>
  <c r="R25" i="8" s="1"/>
  <c r="P24" i="8"/>
  <c r="R24" i="8" s="1"/>
  <c r="V24" i="8" s="1"/>
  <c r="P23" i="8"/>
  <c r="P22" i="8"/>
  <c r="P21" i="8"/>
  <c r="P20" i="8"/>
  <c r="P19" i="8"/>
  <c r="P18" i="8"/>
  <c r="P17" i="8"/>
  <c r="P16" i="8"/>
  <c r="R16" i="8" s="1"/>
  <c r="V16" i="8" s="1"/>
  <c r="P15" i="8"/>
  <c r="P14" i="8"/>
  <c r="P13" i="8"/>
  <c r="P12" i="8"/>
  <c r="P11" i="8"/>
  <c r="P10" i="8"/>
  <c r="P9" i="8"/>
  <c r="R9" i="8" s="1"/>
  <c r="P8" i="8"/>
  <c r="Q8" i="8" s="1"/>
  <c r="P7" i="8"/>
  <c r="P37" i="7"/>
  <c r="P36" i="7"/>
  <c r="P35" i="7"/>
  <c r="P34" i="7"/>
  <c r="P33" i="7"/>
  <c r="P32" i="7"/>
  <c r="P31" i="7"/>
  <c r="P30" i="7"/>
  <c r="Q30" i="7" s="1"/>
  <c r="P29" i="7"/>
  <c r="P28" i="7"/>
  <c r="P27" i="7"/>
  <c r="P26" i="7"/>
  <c r="P25" i="7"/>
  <c r="P24" i="7"/>
  <c r="P23" i="7"/>
  <c r="P22" i="7"/>
  <c r="R22" i="7" s="1"/>
  <c r="P21" i="7"/>
  <c r="P20" i="7"/>
  <c r="P19" i="7"/>
  <c r="P18" i="7"/>
  <c r="P17" i="7"/>
  <c r="P16" i="7"/>
  <c r="P15" i="7"/>
  <c r="P14" i="7"/>
  <c r="R14" i="7" s="1"/>
  <c r="P13" i="7"/>
  <c r="P12" i="7"/>
  <c r="P11" i="7"/>
  <c r="P10" i="7"/>
  <c r="P9" i="7"/>
  <c r="P8" i="7"/>
  <c r="P7" i="7"/>
  <c r="P37" i="6"/>
  <c r="P36" i="6"/>
  <c r="P35" i="6"/>
  <c r="P34" i="6"/>
  <c r="P33" i="6"/>
  <c r="P32" i="6"/>
  <c r="P31" i="6"/>
  <c r="P30" i="6"/>
  <c r="Q30" i="6" s="1"/>
  <c r="P29" i="6"/>
  <c r="P28" i="6"/>
  <c r="P27" i="6"/>
  <c r="P26" i="6"/>
  <c r="P25" i="6"/>
  <c r="P24" i="6"/>
  <c r="P23" i="6"/>
  <c r="P22" i="6"/>
  <c r="Q22" i="6" s="1"/>
  <c r="P21" i="6"/>
  <c r="R21" i="6" s="1"/>
  <c r="X21" i="6" s="1"/>
  <c r="P20" i="6"/>
  <c r="P19" i="6"/>
  <c r="P18" i="6"/>
  <c r="P17" i="6"/>
  <c r="P16" i="6"/>
  <c r="P15" i="6"/>
  <c r="P14" i="6"/>
  <c r="Q14" i="6" s="1"/>
  <c r="P13" i="6"/>
  <c r="P12" i="6"/>
  <c r="P11" i="6"/>
  <c r="R11" i="6" s="1"/>
  <c r="P10" i="6"/>
  <c r="P9" i="6"/>
  <c r="P8" i="6"/>
  <c r="P7" i="6"/>
  <c r="P37" i="5"/>
  <c r="P36" i="5"/>
  <c r="P35" i="5"/>
  <c r="P34" i="5"/>
  <c r="P33" i="5"/>
  <c r="P32" i="5"/>
  <c r="P31" i="5"/>
  <c r="P30" i="5"/>
  <c r="R30" i="5" s="1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R14" i="5" s="1"/>
  <c r="P13" i="5"/>
  <c r="P12" i="5"/>
  <c r="P11" i="5"/>
  <c r="P10" i="5"/>
  <c r="P9" i="5"/>
  <c r="P8" i="5"/>
  <c r="P7" i="5"/>
  <c r="P37" i="4"/>
  <c r="P36" i="4"/>
  <c r="P35" i="4"/>
  <c r="P34" i="4"/>
  <c r="P33" i="4"/>
  <c r="P32" i="4"/>
  <c r="P31" i="4"/>
  <c r="P30" i="4"/>
  <c r="R30" i="4" s="1"/>
  <c r="P29" i="4"/>
  <c r="P28" i="4"/>
  <c r="P27" i="4"/>
  <c r="P26" i="4"/>
  <c r="P25" i="4"/>
  <c r="P24" i="4"/>
  <c r="P23" i="4"/>
  <c r="P22" i="4"/>
  <c r="Q22" i="4" s="1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37" i="3"/>
  <c r="P36" i="3"/>
  <c r="P35" i="3"/>
  <c r="P34" i="3"/>
  <c r="P33" i="3"/>
  <c r="P32" i="3"/>
  <c r="P31" i="3"/>
  <c r="P30" i="3"/>
  <c r="R30" i="3" s="1"/>
  <c r="P29" i="3"/>
  <c r="P28" i="3"/>
  <c r="P27" i="3"/>
  <c r="P26" i="3"/>
  <c r="P25" i="3"/>
  <c r="P24" i="3"/>
  <c r="P23" i="3"/>
  <c r="P22" i="3"/>
  <c r="Q22" i="3" s="1"/>
  <c r="P21" i="3"/>
  <c r="P20" i="3"/>
  <c r="P19" i="3"/>
  <c r="P18" i="3"/>
  <c r="P17" i="3"/>
  <c r="P16" i="3"/>
  <c r="P15" i="3"/>
  <c r="P14" i="3"/>
  <c r="R14" i="3" s="1"/>
  <c r="P13" i="3"/>
  <c r="P12" i="3"/>
  <c r="P11" i="3"/>
  <c r="P10" i="3"/>
  <c r="P9" i="3"/>
  <c r="P8" i="3"/>
  <c r="P7" i="3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I11" i="14"/>
  <c r="I6" i="14"/>
  <c r="H6" i="14"/>
  <c r="I38" i="13"/>
  <c r="I18" i="14" s="1"/>
  <c r="H38" i="13"/>
  <c r="H18" i="14" s="1"/>
  <c r="I38" i="12"/>
  <c r="I17" i="14" s="1"/>
  <c r="H38" i="12"/>
  <c r="H17" i="14" s="1"/>
  <c r="I38" i="11"/>
  <c r="I16" i="14" s="1"/>
  <c r="H38" i="11"/>
  <c r="H16" i="14" s="1"/>
  <c r="I38" i="10"/>
  <c r="I15" i="14" s="1"/>
  <c r="H38" i="10"/>
  <c r="H39" i="10" s="1"/>
  <c r="I38" i="9"/>
  <c r="I14" i="14" s="1"/>
  <c r="H38" i="9"/>
  <c r="I38" i="8"/>
  <c r="I13" i="14" s="1"/>
  <c r="H38" i="8"/>
  <c r="I38" i="7"/>
  <c r="I12" i="14" s="1"/>
  <c r="H38" i="7"/>
  <c r="I38" i="6"/>
  <c r="H38" i="6"/>
  <c r="H39" i="6" s="1"/>
  <c r="I38" i="5"/>
  <c r="H38" i="5"/>
  <c r="H10" i="14" s="1"/>
  <c r="I38" i="4"/>
  <c r="I9" i="14" s="1"/>
  <c r="H38" i="4"/>
  <c r="H9" i="14" s="1"/>
  <c r="I38" i="3"/>
  <c r="I8" i="14" s="1"/>
  <c r="H38" i="3"/>
  <c r="P6" i="1"/>
  <c r="Q6" i="1" s="1"/>
  <c r="Q6" i="14" s="1"/>
  <c r="T2" i="14"/>
  <c r="U2" i="13" s="1"/>
  <c r="E6" i="14"/>
  <c r="F6" i="14"/>
  <c r="G6" i="14"/>
  <c r="J6" i="14"/>
  <c r="K6" i="14"/>
  <c r="L6" i="14"/>
  <c r="M6" i="14"/>
  <c r="N6" i="14"/>
  <c r="O6" i="14"/>
  <c r="S6" i="14"/>
  <c r="T6" i="14"/>
  <c r="U6" i="14"/>
  <c r="W6" i="14"/>
  <c r="B8" i="14"/>
  <c r="B7" i="14"/>
  <c r="W2" i="14"/>
  <c r="W38" i="13"/>
  <c r="W18" i="14" s="1"/>
  <c r="U38" i="13"/>
  <c r="U18" i="14" s="1"/>
  <c r="T38" i="13"/>
  <c r="T18" i="14" s="1"/>
  <c r="S38" i="13"/>
  <c r="S18" i="14" s="1"/>
  <c r="O38" i="13"/>
  <c r="O18" i="14" s="1"/>
  <c r="N38" i="13"/>
  <c r="N39" i="13" s="1"/>
  <c r="M38" i="13"/>
  <c r="M18" i="14" s="1"/>
  <c r="L38" i="13"/>
  <c r="L18" i="14" s="1"/>
  <c r="K38" i="13"/>
  <c r="K18" i="14" s="1"/>
  <c r="J38" i="13"/>
  <c r="J18" i="14" s="1"/>
  <c r="G38" i="13"/>
  <c r="G18" i="14" s="1"/>
  <c r="F38" i="13"/>
  <c r="F18" i="14" s="1"/>
  <c r="E38" i="13"/>
  <c r="E18" i="14" s="1"/>
  <c r="R37" i="13"/>
  <c r="R36" i="13"/>
  <c r="Q35" i="13"/>
  <c r="R35" i="13"/>
  <c r="R34" i="13"/>
  <c r="Q33" i="13"/>
  <c r="Q32" i="13"/>
  <c r="R32" i="13"/>
  <c r="V32" i="13" s="1"/>
  <c r="R31" i="13"/>
  <c r="X31" i="13" s="1"/>
  <c r="Q31" i="13"/>
  <c r="R29" i="13"/>
  <c r="R28" i="13"/>
  <c r="Q27" i="13"/>
  <c r="R27" i="13"/>
  <c r="R26" i="13"/>
  <c r="Q25" i="13"/>
  <c r="Q24" i="13"/>
  <c r="R24" i="13"/>
  <c r="V24" i="13" s="1"/>
  <c r="R23" i="13"/>
  <c r="X23" i="13" s="1"/>
  <c r="Q23" i="13"/>
  <c r="R21" i="13"/>
  <c r="R20" i="13"/>
  <c r="Q19" i="13"/>
  <c r="R19" i="13"/>
  <c r="R18" i="13"/>
  <c r="Q17" i="13"/>
  <c r="Q16" i="13"/>
  <c r="R16" i="13"/>
  <c r="V16" i="13" s="1"/>
  <c r="R15" i="13"/>
  <c r="X15" i="13" s="1"/>
  <c r="Q15" i="13"/>
  <c r="R13" i="13"/>
  <c r="R12" i="13"/>
  <c r="Q11" i="13"/>
  <c r="R11" i="13"/>
  <c r="R10" i="13"/>
  <c r="Q9" i="13"/>
  <c r="Q8" i="13"/>
  <c r="R8" i="13"/>
  <c r="V8" i="13" s="1"/>
  <c r="C8" i="13"/>
  <c r="C9" i="13" s="1"/>
  <c r="C10" i="13" s="1"/>
  <c r="B7" i="13"/>
  <c r="W2" i="13"/>
  <c r="T2" i="13"/>
  <c r="W38" i="12"/>
  <c r="W17" i="14" s="1"/>
  <c r="U38" i="12"/>
  <c r="U17" i="14" s="1"/>
  <c r="T38" i="12"/>
  <c r="T17" i="14" s="1"/>
  <c r="S38" i="12"/>
  <c r="S17" i="14" s="1"/>
  <c r="O38" i="12"/>
  <c r="N38" i="12"/>
  <c r="N17" i="14" s="1"/>
  <c r="M38" i="12"/>
  <c r="L38" i="12"/>
  <c r="L17" i="14" s="1"/>
  <c r="K38" i="12"/>
  <c r="K17" i="14" s="1"/>
  <c r="J38" i="12"/>
  <c r="G38" i="12"/>
  <c r="G17" i="14" s="1"/>
  <c r="F38" i="12"/>
  <c r="F17" i="14" s="1"/>
  <c r="E38" i="12"/>
  <c r="E17" i="14" s="1"/>
  <c r="R37" i="12"/>
  <c r="Q36" i="12"/>
  <c r="R35" i="12"/>
  <c r="R34" i="12"/>
  <c r="R33" i="12"/>
  <c r="R32" i="12"/>
  <c r="V32" i="12" s="1"/>
  <c r="R31" i="12"/>
  <c r="X31" i="12" s="1"/>
  <c r="R29" i="12"/>
  <c r="Q28" i="12"/>
  <c r="R27" i="12"/>
  <c r="R26" i="12"/>
  <c r="R25" i="12"/>
  <c r="R23" i="12"/>
  <c r="X23" i="12" s="1"/>
  <c r="Q23" i="12"/>
  <c r="R21" i="12"/>
  <c r="R20" i="12"/>
  <c r="X20" i="12" s="1"/>
  <c r="Q20" i="12"/>
  <c r="R19" i="12"/>
  <c r="R18" i="12"/>
  <c r="Q17" i="12"/>
  <c r="R17" i="12"/>
  <c r="R15" i="12"/>
  <c r="X15" i="12" s="1"/>
  <c r="R14" i="12"/>
  <c r="R13" i="12"/>
  <c r="Q12" i="12"/>
  <c r="R11" i="12"/>
  <c r="R10" i="12"/>
  <c r="Q9" i="12"/>
  <c r="R9" i="12"/>
  <c r="C8" i="12"/>
  <c r="B8" i="12" s="1"/>
  <c r="Q7" i="12"/>
  <c r="R7" i="12"/>
  <c r="X7" i="12" s="1"/>
  <c r="B7" i="12"/>
  <c r="W2" i="12"/>
  <c r="U2" i="12"/>
  <c r="T2" i="12"/>
  <c r="W38" i="11"/>
  <c r="W16" i="14" s="1"/>
  <c r="U38" i="11"/>
  <c r="U16" i="14" s="1"/>
  <c r="T38" i="11"/>
  <c r="T16" i="14" s="1"/>
  <c r="S38" i="11"/>
  <c r="S16" i="14" s="1"/>
  <c r="O38" i="11"/>
  <c r="O16" i="14" s="1"/>
  <c r="N38" i="11"/>
  <c r="N16" i="14" s="1"/>
  <c r="M38" i="11"/>
  <c r="M16" i="14" s="1"/>
  <c r="L38" i="11"/>
  <c r="K38" i="11"/>
  <c r="K16" i="14" s="1"/>
  <c r="J38" i="11"/>
  <c r="J16" i="14" s="1"/>
  <c r="G38" i="11"/>
  <c r="G16" i="14" s="1"/>
  <c r="F38" i="11"/>
  <c r="F16" i="14" s="1"/>
  <c r="E38" i="11"/>
  <c r="E16" i="14" s="1"/>
  <c r="Q37" i="11"/>
  <c r="R36" i="11"/>
  <c r="R35" i="11"/>
  <c r="R34" i="11"/>
  <c r="Q32" i="11"/>
  <c r="R31" i="11"/>
  <c r="Q29" i="11"/>
  <c r="R29" i="11"/>
  <c r="R28" i="11"/>
  <c r="R27" i="11"/>
  <c r="Q26" i="11"/>
  <c r="R25" i="11"/>
  <c r="R24" i="11"/>
  <c r="X24" i="11" s="1"/>
  <c r="R23" i="11"/>
  <c r="Q21" i="11"/>
  <c r="R19" i="11"/>
  <c r="Q18" i="11"/>
  <c r="Q16" i="11"/>
  <c r="Q15" i="11"/>
  <c r="R15" i="11"/>
  <c r="R13" i="11"/>
  <c r="R12" i="11"/>
  <c r="R11" i="11"/>
  <c r="R10" i="11"/>
  <c r="V10" i="11" s="1"/>
  <c r="Q10" i="11"/>
  <c r="R9" i="11"/>
  <c r="C8" i="11"/>
  <c r="C9" i="11" s="1"/>
  <c r="B7" i="11"/>
  <c r="W2" i="11"/>
  <c r="U2" i="11"/>
  <c r="T2" i="11"/>
  <c r="W38" i="10"/>
  <c r="W15" i="14" s="1"/>
  <c r="U38" i="10"/>
  <c r="U15" i="14" s="1"/>
  <c r="T38" i="10"/>
  <c r="T15" i="14" s="1"/>
  <c r="S38" i="10"/>
  <c r="S15" i="14" s="1"/>
  <c r="O38" i="10"/>
  <c r="O15" i="14" s="1"/>
  <c r="N38" i="10"/>
  <c r="N15" i="14" s="1"/>
  <c r="M38" i="10"/>
  <c r="M15" i="14" s="1"/>
  <c r="L38" i="10"/>
  <c r="K38" i="10"/>
  <c r="K15" i="14" s="1"/>
  <c r="J38" i="10"/>
  <c r="J15" i="14" s="1"/>
  <c r="G38" i="10"/>
  <c r="G15" i="14" s="1"/>
  <c r="F38" i="10"/>
  <c r="F15" i="14" s="1"/>
  <c r="E38" i="10"/>
  <c r="E15" i="14" s="1"/>
  <c r="R37" i="10"/>
  <c r="R36" i="10"/>
  <c r="R35" i="10"/>
  <c r="R34" i="10"/>
  <c r="R33" i="10"/>
  <c r="R31" i="10"/>
  <c r="X31" i="10" s="1"/>
  <c r="Q30" i="10"/>
  <c r="R29" i="10"/>
  <c r="R28" i="10"/>
  <c r="R27" i="10"/>
  <c r="R26" i="10"/>
  <c r="R25" i="10"/>
  <c r="R23" i="10"/>
  <c r="X23" i="10" s="1"/>
  <c r="Q23" i="10"/>
  <c r="Q22" i="10"/>
  <c r="R21" i="10"/>
  <c r="Q20" i="10"/>
  <c r="R19" i="10"/>
  <c r="R18" i="10"/>
  <c r="R17" i="10"/>
  <c r="R15" i="10"/>
  <c r="X15" i="10" s="1"/>
  <c r="Q15" i="10"/>
  <c r="Q14" i="10"/>
  <c r="R13" i="10"/>
  <c r="R12" i="10"/>
  <c r="X12" i="10" s="1"/>
  <c r="Q12" i="10"/>
  <c r="R11" i="10"/>
  <c r="R10" i="10"/>
  <c r="Q9" i="10"/>
  <c r="C8" i="10"/>
  <c r="C9" i="10" s="1"/>
  <c r="C10" i="10" s="1"/>
  <c r="B7" i="10"/>
  <c r="W2" i="10"/>
  <c r="U2" i="10"/>
  <c r="T2" i="10"/>
  <c r="W38" i="9"/>
  <c r="W14" i="14" s="1"/>
  <c r="U38" i="9"/>
  <c r="U14" i="14" s="1"/>
  <c r="T38" i="9"/>
  <c r="T14" i="14" s="1"/>
  <c r="S38" i="9"/>
  <c r="S14" i="14" s="1"/>
  <c r="O38" i="9"/>
  <c r="O14" i="14" s="1"/>
  <c r="N38" i="9"/>
  <c r="N14" i="14" s="1"/>
  <c r="M38" i="9"/>
  <c r="M14" i="14" s="1"/>
  <c r="L38" i="9"/>
  <c r="L14" i="14" s="1"/>
  <c r="K38" i="9"/>
  <c r="K14" i="14" s="1"/>
  <c r="J38" i="9"/>
  <c r="J39" i="9" s="1"/>
  <c r="G38" i="9"/>
  <c r="G14" i="14" s="1"/>
  <c r="F38" i="9"/>
  <c r="F14" i="14" s="1"/>
  <c r="E38" i="9"/>
  <c r="E14" i="14" s="1"/>
  <c r="R37" i="9"/>
  <c r="X37" i="9" s="1"/>
  <c r="Q37" i="9"/>
  <c r="R36" i="9"/>
  <c r="R35" i="9"/>
  <c r="Q34" i="9"/>
  <c r="R33" i="9"/>
  <c r="Q32" i="9"/>
  <c r="R31" i="9"/>
  <c r="R29" i="9"/>
  <c r="X29" i="9" s="1"/>
  <c r="Q29" i="9"/>
  <c r="R28" i="9"/>
  <c r="R27" i="9"/>
  <c r="R26" i="9"/>
  <c r="V26" i="9" s="1"/>
  <c r="Q26" i="9"/>
  <c r="Q25" i="9"/>
  <c r="R25" i="9"/>
  <c r="R24" i="9"/>
  <c r="X24" i="9" s="1"/>
  <c r="Q24" i="9"/>
  <c r="R23" i="9"/>
  <c r="Q21" i="9"/>
  <c r="R21" i="9"/>
  <c r="X21" i="9" s="1"/>
  <c r="R20" i="9"/>
  <c r="R19" i="9"/>
  <c r="Q18" i="9"/>
  <c r="R17" i="9"/>
  <c r="Q16" i="9"/>
  <c r="Q15" i="9"/>
  <c r="R15" i="9"/>
  <c r="R13" i="9"/>
  <c r="X13" i="9" s="1"/>
  <c r="R12" i="9"/>
  <c r="R11" i="9"/>
  <c r="Q10" i="9"/>
  <c r="Q9" i="9"/>
  <c r="R9" i="9"/>
  <c r="R8" i="9"/>
  <c r="X8" i="9" s="1"/>
  <c r="Q8" i="9"/>
  <c r="C8" i="9"/>
  <c r="C9" i="9" s="1"/>
  <c r="Q7" i="9"/>
  <c r="B7" i="9"/>
  <c r="W2" i="9"/>
  <c r="U2" i="9"/>
  <c r="T2" i="9"/>
  <c r="W38" i="8"/>
  <c r="W13" i="14" s="1"/>
  <c r="U38" i="8"/>
  <c r="U13" i="14" s="1"/>
  <c r="T38" i="8"/>
  <c r="T13" i="14" s="1"/>
  <c r="S38" i="8"/>
  <c r="S13" i="14" s="1"/>
  <c r="O38" i="8"/>
  <c r="O13" i="14" s="1"/>
  <c r="N38" i="8"/>
  <c r="N13" i="14" s="1"/>
  <c r="M38" i="8"/>
  <c r="M13" i="14" s="1"/>
  <c r="L38" i="8"/>
  <c r="L39" i="8" s="1"/>
  <c r="K38" i="8"/>
  <c r="J39" i="8" s="1"/>
  <c r="J38" i="8"/>
  <c r="J13" i="14" s="1"/>
  <c r="G38" i="8"/>
  <c r="G13" i="14" s="1"/>
  <c r="F38" i="8"/>
  <c r="F13" i="14" s="1"/>
  <c r="E38" i="8"/>
  <c r="E13" i="14" s="1"/>
  <c r="R37" i="8"/>
  <c r="X37" i="8" s="1"/>
  <c r="Q36" i="8"/>
  <c r="R35" i="8"/>
  <c r="R34" i="8"/>
  <c r="Q31" i="8"/>
  <c r="R31" i="8"/>
  <c r="R30" i="8"/>
  <c r="X30" i="8" s="1"/>
  <c r="Q30" i="8"/>
  <c r="R29" i="8"/>
  <c r="X29" i="8" s="1"/>
  <c r="R28" i="8"/>
  <c r="R27" i="8"/>
  <c r="R26" i="8"/>
  <c r="Q24" i="8"/>
  <c r="R23" i="8"/>
  <c r="Q22" i="8"/>
  <c r="Q21" i="8"/>
  <c r="R21" i="8"/>
  <c r="X21" i="8" s="1"/>
  <c r="R20" i="8"/>
  <c r="R19" i="8"/>
  <c r="R18" i="8"/>
  <c r="R17" i="8"/>
  <c r="R15" i="8"/>
  <c r="X15" i="8" s="1"/>
  <c r="Q15" i="8"/>
  <c r="Q14" i="8"/>
  <c r="Q13" i="8"/>
  <c r="R13" i="8"/>
  <c r="X13" i="8" s="1"/>
  <c r="Q12" i="8"/>
  <c r="R11" i="8"/>
  <c r="Q10" i="8"/>
  <c r="C8" i="8"/>
  <c r="C9" i="8" s="1"/>
  <c r="B7" i="8"/>
  <c r="W2" i="8"/>
  <c r="U2" i="8"/>
  <c r="T2" i="8"/>
  <c r="W38" i="7"/>
  <c r="W12" i="14" s="1"/>
  <c r="U38" i="7"/>
  <c r="U12" i="14" s="1"/>
  <c r="T38" i="7"/>
  <c r="T12" i="14" s="1"/>
  <c r="S38" i="7"/>
  <c r="S12" i="14" s="1"/>
  <c r="O38" i="7"/>
  <c r="O12" i="14" s="1"/>
  <c r="N38" i="7"/>
  <c r="N12" i="14" s="1"/>
  <c r="M38" i="7"/>
  <c r="M12" i="14" s="1"/>
  <c r="L38" i="7"/>
  <c r="L12" i="14" s="1"/>
  <c r="K38" i="7"/>
  <c r="K12" i="14" s="1"/>
  <c r="J38" i="7"/>
  <c r="J12" i="14" s="1"/>
  <c r="AC12" i="14" s="1"/>
  <c r="G38" i="7"/>
  <c r="G12" i="14" s="1"/>
  <c r="F38" i="7"/>
  <c r="F12" i="14" s="1"/>
  <c r="E38" i="7"/>
  <c r="E12" i="14" s="1"/>
  <c r="R37" i="7"/>
  <c r="R36" i="7"/>
  <c r="R35" i="7"/>
  <c r="R34" i="7"/>
  <c r="R33" i="7"/>
  <c r="R32" i="7"/>
  <c r="X32" i="7" s="1"/>
  <c r="Q32" i="7"/>
  <c r="R31" i="7"/>
  <c r="X31" i="7" s="1"/>
  <c r="Q31" i="7"/>
  <c r="R29" i="7"/>
  <c r="R28" i="7"/>
  <c r="R27" i="7"/>
  <c r="X27" i="7" s="1"/>
  <c r="Q27" i="7"/>
  <c r="R26" i="7"/>
  <c r="R25" i="7"/>
  <c r="R24" i="7"/>
  <c r="V24" i="7" s="1"/>
  <c r="Q24" i="7"/>
  <c r="R23" i="7"/>
  <c r="X23" i="7" s="1"/>
  <c r="Q23" i="7"/>
  <c r="R21" i="7"/>
  <c r="R20" i="7"/>
  <c r="R19" i="7"/>
  <c r="X19" i="7" s="1"/>
  <c r="Q19" i="7"/>
  <c r="R18" i="7"/>
  <c r="R17" i="7"/>
  <c r="R16" i="7"/>
  <c r="V16" i="7" s="1"/>
  <c r="R15" i="7"/>
  <c r="X15" i="7" s="1"/>
  <c r="Q15" i="7"/>
  <c r="R13" i="7"/>
  <c r="R12" i="7"/>
  <c r="R11" i="7"/>
  <c r="V11" i="7" s="1"/>
  <c r="Q11" i="7"/>
  <c r="R10" i="7"/>
  <c r="R9" i="7"/>
  <c r="X9" i="7" s="1"/>
  <c r="Q9" i="7"/>
  <c r="R8" i="7"/>
  <c r="V8" i="7" s="1"/>
  <c r="Q8" i="7"/>
  <c r="C8" i="7"/>
  <c r="C9" i="7" s="1"/>
  <c r="C10" i="7" s="1"/>
  <c r="B7" i="7"/>
  <c r="W2" i="7"/>
  <c r="U2" i="7"/>
  <c r="T2" i="7"/>
  <c r="W38" i="6"/>
  <c r="W11" i="14" s="1"/>
  <c r="U38" i="6"/>
  <c r="U11" i="14" s="1"/>
  <c r="T38" i="6"/>
  <c r="T11" i="14" s="1"/>
  <c r="S38" i="6"/>
  <c r="S11" i="14" s="1"/>
  <c r="O38" i="6"/>
  <c r="O11" i="14" s="1"/>
  <c r="N38" i="6"/>
  <c r="N11" i="14" s="1"/>
  <c r="M38" i="6"/>
  <c r="M11" i="14" s="1"/>
  <c r="L38" i="6"/>
  <c r="K38" i="6"/>
  <c r="J38" i="6"/>
  <c r="J11" i="14" s="1"/>
  <c r="AC11" i="14" s="1"/>
  <c r="G38" i="6"/>
  <c r="G11" i="14" s="1"/>
  <c r="F38" i="6"/>
  <c r="F11" i="14" s="1"/>
  <c r="E38" i="6"/>
  <c r="E11" i="14" s="1"/>
  <c r="R37" i="6"/>
  <c r="X37" i="6" s="1"/>
  <c r="R36" i="6"/>
  <c r="R35" i="6"/>
  <c r="R34" i="6"/>
  <c r="R33" i="6"/>
  <c r="Q32" i="6"/>
  <c r="R31" i="6"/>
  <c r="R29" i="6"/>
  <c r="X29" i="6" s="1"/>
  <c r="R28" i="6"/>
  <c r="R27" i="6"/>
  <c r="R26" i="6"/>
  <c r="R25" i="6"/>
  <c r="R24" i="6"/>
  <c r="V24" i="6" s="1"/>
  <c r="Q24" i="6"/>
  <c r="Q23" i="6"/>
  <c r="R23" i="6"/>
  <c r="Q20" i="6"/>
  <c r="R19" i="6"/>
  <c r="R18" i="6"/>
  <c r="R17" i="6"/>
  <c r="Q16" i="6"/>
  <c r="R15" i="6"/>
  <c r="Q13" i="6"/>
  <c r="R13" i="6"/>
  <c r="X13" i="6" s="1"/>
  <c r="Q12" i="6"/>
  <c r="R10" i="6"/>
  <c r="R9" i="6"/>
  <c r="R8" i="6"/>
  <c r="V8" i="6" s="1"/>
  <c r="Q8" i="6"/>
  <c r="C8" i="6"/>
  <c r="C9" i="6" s="1"/>
  <c r="B7" i="6"/>
  <c r="W2" i="6"/>
  <c r="U2" i="6"/>
  <c r="T2" i="6"/>
  <c r="W38" i="5"/>
  <c r="W10" i="14" s="1"/>
  <c r="U38" i="5"/>
  <c r="U10" i="14" s="1"/>
  <c r="T38" i="5"/>
  <c r="T10" i="14" s="1"/>
  <c r="S38" i="5"/>
  <c r="S10" i="14" s="1"/>
  <c r="O38" i="5"/>
  <c r="O10" i="14" s="1"/>
  <c r="N38" i="5"/>
  <c r="N10" i="14" s="1"/>
  <c r="M38" i="5"/>
  <c r="M10" i="14" s="1"/>
  <c r="L38" i="5"/>
  <c r="K38" i="5"/>
  <c r="K10" i="14" s="1"/>
  <c r="J38" i="5"/>
  <c r="J10" i="14" s="1"/>
  <c r="G38" i="5"/>
  <c r="G10" i="14" s="1"/>
  <c r="F38" i="5"/>
  <c r="F10" i="14" s="1"/>
  <c r="E38" i="5"/>
  <c r="E10" i="14" s="1"/>
  <c r="R37" i="5"/>
  <c r="X37" i="5" s="1"/>
  <c r="R36" i="5"/>
  <c r="R35" i="5"/>
  <c r="Q34" i="5"/>
  <c r="R33" i="5"/>
  <c r="Q32" i="5"/>
  <c r="Q31" i="5"/>
  <c r="R31" i="5"/>
  <c r="R29" i="5"/>
  <c r="X29" i="5" s="1"/>
  <c r="R28" i="5"/>
  <c r="R27" i="5"/>
  <c r="R26" i="5"/>
  <c r="V26" i="5" s="1"/>
  <c r="Q26" i="5"/>
  <c r="Q25" i="5"/>
  <c r="R25" i="5"/>
  <c r="Q24" i="5"/>
  <c r="Q23" i="5"/>
  <c r="R23" i="5"/>
  <c r="R22" i="5"/>
  <c r="R21" i="5"/>
  <c r="X21" i="5" s="1"/>
  <c r="Q21" i="5"/>
  <c r="R20" i="5"/>
  <c r="R19" i="5"/>
  <c r="Q18" i="5"/>
  <c r="R17" i="5"/>
  <c r="Q16" i="5"/>
  <c r="R15" i="5"/>
  <c r="R13" i="5"/>
  <c r="X13" i="5" s="1"/>
  <c r="Q13" i="5"/>
  <c r="R12" i="5"/>
  <c r="R11" i="5"/>
  <c r="R10" i="5"/>
  <c r="V10" i="5" s="1"/>
  <c r="Q10" i="5"/>
  <c r="Q9" i="5"/>
  <c r="R9" i="5"/>
  <c r="R8" i="5"/>
  <c r="X8" i="5" s="1"/>
  <c r="Q8" i="5"/>
  <c r="C8" i="5"/>
  <c r="C9" i="5" s="1"/>
  <c r="B7" i="5"/>
  <c r="W2" i="5"/>
  <c r="U2" i="5"/>
  <c r="T2" i="5"/>
  <c r="W38" i="4"/>
  <c r="W9" i="14" s="1"/>
  <c r="U38" i="4"/>
  <c r="U9" i="14" s="1"/>
  <c r="T38" i="4"/>
  <c r="T9" i="14" s="1"/>
  <c r="S38" i="4"/>
  <c r="S9" i="14" s="1"/>
  <c r="O38" i="4"/>
  <c r="O9" i="14" s="1"/>
  <c r="N38" i="4"/>
  <c r="N9" i="14" s="1"/>
  <c r="M38" i="4"/>
  <c r="M9" i="14" s="1"/>
  <c r="L38" i="4"/>
  <c r="L9" i="14" s="1"/>
  <c r="K38" i="4"/>
  <c r="K9" i="14" s="1"/>
  <c r="J38" i="4"/>
  <c r="J9" i="14" s="1"/>
  <c r="G38" i="4"/>
  <c r="G9" i="14" s="1"/>
  <c r="F38" i="4"/>
  <c r="F9" i="14" s="1"/>
  <c r="E38" i="4"/>
  <c r="E9" i="14" s="1"/>
  <c r="R37" i="4"/>
  <c r="R36" i="4"/>
  <c r="R35" i="4"/>
  <c r="Q34" i="4"/>
  <c r="R33" i="4"/>
  <c r="Q32" i="4"/>
  <c r="R31" i="4"/>
  <c r="X31" i="4" s="1"/>
  <c r="R29" i="4"/>
  <c r="Q28" i="4"/>
  <c r="R28" i="4"/>
  <c r="R27" i="4"/>
  <c r="Q26" i="4"/>
  <c r="R25" i="4"/>
  <c r="X25" i="4" s="1"/>
  <c r="Q25" i="4"/>
  <c r="R24" i="4"/>
  <c r="X24" i="4" s="1"/>
  <c r="Q24" i="4"/>
  <c r="R23" i="4"/>
  <c r="X23" i="4" s="1"/>
  <c r="R21" i="4"/>
  <c r="R20" i="4"/>
  <c r="R19" i="4"/>
  <c r="Q18" i="4"/>
  <c r="Q17" i="4"/>
  <c r="R17" i="4"/>
  <c r="R16" i="4"/>
  <c r="V16" i="4" s="1"/>
  <c r="Q16" i="4"/>
  <c r="R15" i="4"/>
  <c r="X15" i="4" s="1"/>
  <c r="Q15" i="4"/>
  <c r="Q14" i="4"/>
  <c r="R13" i="4"/>
  <c r="R12" i="4"/>
  <c r="R11" i="4"/>
  <c r="R10" i="4"/>
  <c r="V10" i="4" s="1"/>
  <c r="Q10" i="4"/>
  <c r="Q9" i="4"/>
  <c r="R9" i="4"/>
  <c r="Q8" i="4"/>
  <c r="C8" i="4"/>
  <c r="C9" i="4" s="1"/>
  <c r="B7" i="4"/>
  <c r="W2" i="4"/>
  <c r="U2" i="4"/>
  <c r="T2" i="4"/>
  <c r="S40" i="1"/>
  <c r="S6" i="3" s="1"/>
  <c r="S40" i="3" s="1"/>
  <c r="S6" i="4" s="1"/>
  <c r="S40" i="4" s="1"/>
  <c r="S6" i="5" s="1"/>
  <c r="S40" i="5" s="1"/>
  <c r="S6" i="6" s="1"/>
  <c r="S40" i="6" s="1"/>
  <c r="S6" i="7" s="1"/>
  <c r="S40" i="7" s="1"/>
  <c r="S6" i="8" s="1"/>
  <c r="S40" i="8" s="1"/>
  <c r="S6" i="9" s="1"/>
  <c r="S40" i="9" s="1"/>
  <c r="S6" i="10" s="1"/>
  <c r="S40" i="10" s="1"/>
  <c r="S6" i="11" s="1"/>
  <c r="S40" i="11" s="1"/>
  <c r="S6" i="12" s="1"/>
  <c r="S40" i="12" s="1"/>
  <c r="S6" i="13" s="1"/>
  <c r="S40" i="13" s="1"/>
  <c r="W38" i="3"/>
  <c r="W8" i="14" s="1"/>
  <c r="U38" i="3"/>
  <c r="U8" i="14" s="1"/>
  <c r="T38" i="3"/>
  <c r="T8" i="14" s="1"/>
  <c r="S38" i="3"/>
  <c r="S8" i="14" s="1"/>
  <c r="O38" i="3"/>
  <c r="O8" i="14" s="1"/>
  <c r="N38" i="3"/>
  <c r="N8" i="14" s="1"/>
  <c r="M38" i="3"/>
  <c r="M8" i="14" s="1"/>
  <c r="L38" i="3"/>
  <c r="L8" i="14" s="1"/>
  <c r="AD8" i="14" s="1"/>
  <c r="K38" i="3"/>
  <c r="K8" i="14" s="1"/>
  <c r="J38" i="3"/>
  <c r="J8" i="14" s="1"/>
  <c r="G38" i="3"/>
  <c r="G8" i="14" s="1"/>
  <c r="F38" i="3"/>
  <c r="F8" i="14" s="1"/>
  <c r="E38" i="3"/>
  <c r="E8" i="14" s="1"/>
  <c r="R37" i="3"/>
  <c r="Q36" i="3"/>
  <c r="R35" i="3"/>
  <c r="X35" i="3" s="1"/>
  <c r="Q34" i="3"/>
  <c r="R33" i="3"/>
  <c r="R32" i="3"/>
  <c r="R31" i="3"/>
  <c r="R29" i="3"/>
  <c r="Q28" i="3"/>
  <c r="R27" i="3"/>
  <c r="X27" i="3" s="1"/>
  <c r="R26" i="3"/>
  <c r="R25" i="3"/>
  <c r="R24" i="3"/>
  <c r="R23" i="3"/>
  <c r="R21" i="3"/>
  <c r="Q20" i="3"/>
  <c r="R19" i="3"/>
  <c r="X19" i="3" s="1"/>
  <c r="R18" i="3"/>
  <c r="R17" i="3"/>
  <c r="R16" i="3"/>
  <c r="R15" i="3"/>
  <c r="R13" i="3"/>
  <c r="Q12" i="3"/>
  <c r="R11" i="3"/>
  <c r="X11" i="3" s="1"/>
  <c r="R9" i="3"/>
  <c r="R8" i="3"/>
  <c r="C8" i="3"/>
  <c r="B8" i="3" s="1"/>
  <c r="R7" i="3"/>
  <c r="B7" i="3"/>
  <c r="W2" i="3"/>
  <c r="U2" i="3"/>
  <c r="T2" i="3"/>
  <c r="U2" i="1"/>
  <c r="T2" i="1"/>
  <c r="W40" i="1"/>
  <c r="W6" i="3" s="1"/>
  <c r="W40" i="3" s="1"/>
  <c r="W6" i="4" s="1"/>
  <c r="W40" i="4" s="1"/>
  <c r="W6" i="5" s="1"/>
  <c r="W40" i="5" s="1"/>
  <c r="W6" i="6" s="1"/>
  <c r="W40" i="6" s="1"/>
  <c r="W6" i="7" s="1"/>
  <c r="W40" i="7" s="1"/>
  <c r="W6" i="8" s="1"/>
  <c r="W40" i="8" s="1"/>
  <c r="W6" i="9" s="1"/>
  <c r="W40" i="9" s="1"/>
  <c r="W6" i="10" s="1"/>
  <c r="W40" i="10" s="1"/>
  <c r="W6" i="11" s="1"/>
  <c r="W40" i="11" s="1"/>
  <c r="W6" i="12" s="1"/>
  <c r="W40" i="12" s="1"/>
  <c r="W6" i="13" s="1"/>
  <c r="W40" i="13" s="1"/>
  <c r="U40" i="1"/>
  <c r="U6" i="3" s="1"/>
  <c r="U40" i="3" s="1"/>
  <c r="U6" i="4" s="1"/>
  <c r="U40" i="4" s="1"/>
  <c r="U6" i="5" s="1"/>
  <c r="U40" i="5" s="1"/>
  <c r="U6" i="6" s="1"/>
  <c r="U40" i="6" s="1"/>
  <c r="U6" i="7" s="1"/>
  <c r="U40" i="7" s="1"/>
  <c r="U6" i="8" s="1"/>
  <c r="U40" i="8" s="1"/>
  <c r="U6" i="9" s="1"/>
  <c r="U40" i="9" s="1"/>
  <c r="U6" i="10" s="1"/>
  <c r="U40" i="10" s="1"/>
  <c r="U6" i="11" s="1"/>
  <c r="U40" i="11" s="1"/>
  <c r="U6" i="12" s="1"/>
  <c r="U40" i="12" s="1"/>
  <c r="U6" i="13" s="1"/>
  <c r="U40" i="13" s="1"/>
  <c r="T40" i="1"/>
  <c r="T6" i="3" s="1"/>
  <c r="T40" i="3" s="1"/>
  <c r="T6" i="4" s="1"/>
  <c r="T40" i="4" s="1"/>
  <c r="T6" i="5" s="1"/>
  <c r="T40" i="5" s="1"/>
  <c r="T6" i="6" s="1"/>
  <c r="T40" i="6" s="1"/>
  <c r="T6" i="7" s="1"/>
  <c r="T40" i="7" s="1"/>
  <c r="T6" i="8" s="1"/>
  <c r="T40" i="8" s="1"/>
  <c r="T6" i="9" s="1"/>
  <c r="T40" i="9" s="1"/>
  <c r="T6" i="10" s="1"/>
  <c r="T40" i="10" s="1"/>
  <c r="T6" i="11" s="1"/>
  <c r="T40" i="11" s="1"/>
  <c r="T6" i="12" s="1"/>
  <c r="T40" i="12" s="1"/>
  <c r="T6" i="13" s="1"/>
  <c r="T40" i="13" s="1"/>
  <c r="O40" i="1"/>
  <c r="O6" i="3" s="1"/>
  <c r="O40" i="3" s="1"/>
  <c r="O6" i="4" s="1"/>
  <c r="O40" i="4" s="1"/>
  <c r="O6" i="5" s="1"/>
  <c r="O40" i="5" s="1"/>
  <c r="O6" i="6" s="1"/>
  <c r="O40" i="6" s="1"/>
  <c r="O6" i="7" s="1"/>
  <c r="O40" i="7" s="1"/>
  <c r="O6" i="8" s="1"/>
  <c r="O40" i="8" s="1"/>
  <c r="O6" i="9" s="1"/>
  <c r="O40" i="9" s="1"/>
  <c r="O6" i="10" s="1"/>
  <c r="O40" i="10" s="1"/>
  <c r="O6" i="11" s="1"/>
  <c r="O40" i="11" s="1"/>
  <c r="O6" i="12" s="1"/>
  <c r="O40" i="12" s="1"/>
  <c r="O6" i="13" s="1"/>
  <c r="O40" i="13" s="1"/>
  <c r="N40" i="1"/>
  <c r="N6" i="3" s="1"/>
  <c r="N40" i="3" s="1"/>
  <c r="N6" i="4" s="1"/>
  <c r="N40" i="4" s="1"/>
  <c r="N6" i="5" s="1"/>
  <c r="N40" i="5" s="1"/>
  <c r="N6" i="6" s="1"/>
  <c r="N40" i="6" s="1"/>
  <c r="N6" i="7" s="1"/>
  <c r="N40" i="7" s="1"/>
  <c r="N6" i="8" s="1"/>
  <c r="N40" i="8" s="1"/>
  <c r="N6" i="9" s="1"/>
  <c r="N40" i="9" s="1"/>
  <c r="N6" i="10" s="1"/>
  <c r="N40" i="10" s="1"/>
  <c r="N6" i="11" s="1"/>
  <c r="N40" i="11" s="1"/>
  <c r="N6" i="12" s="1"/>
  <c r="N40" i="12" s="1"/>
  <c r="N6" i="13" s="1"/>
  <c r="N40" i="13" s="1"/>
  <c r="M40" i="1"/>
  <c r="M6" i="3" s="1"/>
  <c r="M40" i="3" s="1"/>
  <c r="M6" i="4" s="1"/>
  <c r="M40" i="4" s="1"/>
  <c r="M6" i="5" s="1"/>
  <c r="M40" i="5" s="1"/>
  <c r="M6" i="6" s="1"/>
  <c r="M40" i="6" s="1"/>
  <c r="M6" i="7" s="1"/>
  <c r="M40" i="7" s="1"/>
  <c r="M6" i="8" s="1"/>
  <c r="M40" i="8" s="1"/>
  <c r="M6" i="9" s="1"/>
  <c r="M40" i="9" s="1"/>
  <c r="M6" i="10" s="1"/>
  <c r="M40" i="10" s="1"/>
  <c r="M6" i="11" s="1"/>
  <c r="M40" i="11" s="1"/>
  <c r="M6" i="12" s="1"/>
  <c r="M40" i="12" s="1"/>
  <c r="M6" i="13" s="1"/>
  <c r="M40" i="13" s="1"/>
  <c r="L40" i="1"/>
  <c r="L6" i="3" s="1"/>
  <c r="L40" i="3" s="1"/>
  <c r="L6" i="4" s="1"/>
  <c r="L40" i="4" s="1"/>
  <c r="L6" i="5" s="1"/>
  <c r="L40" i="5" s="1"/>
  <c r="L6" i="6" s="1"/>
  <c r="L40" i="6" s="1"/>
  <c r="L6" i="7" s="1"/>
  <c r="L40" i="7" s="1"/>
  <c r="L6" i="8" s="1"/>
  <c r="L40" i="8" s="1"/>
  <c r="L6" i="9" s="1"/>
  <c r="L40" i="9" s="1"/>
  <c r="L6" i="10" s="1"/>
  <c r="L40" i="10" s="1"/>
  <c r="L6" i="11" s="1"/>
  <c r="L40" i="11" s="1"/>
  <c r="L6" i="12" s="1"/>
  <c r="L40" i="12" s="1"/>
  <c r="L6" i="13" s="1"/>
  <c r="L40" i="13" s="1"/>
  <c r="W38" i="1"/>
  <c r="W7" i="14" s="1"/>
  <c r="E40" i="1"/>
  <c r="E6" i="3" s="1"/>
  <c r="E40" i="3" s="1"/>
  <c r="E6" i="4" s="1"/>
  <c r="E40" i="4" s="1"/>
  <c r="E6" i="5" s="1"/>
  <c r="E40" i="5" s="1"/>
  <c r="E6" i="6" s="1"/>
  <c r="E40" i="6" s="1"/>
  <c r="E6" i="7" s="1"/>
  <c r="E40" i="7" s="1"/>
  <c r="E6" i="8" s="1"/>
  <c r="E40" i="8" s="1"/>
  <c r="E6" i="9" s="1"/>
  <c r="E40" i="9" s="1"/>
  <c r="E6" i="10" s="1"/>
  <c r="E40" i="10" s="1"/>
  <c r="E6" i="11" s="1"/>
  <c r="E40" i="11" s="1"/>
  <c r="E6" i="12" s="1"/>
  <c r="E40" i="12" s="1"/>
  <c r="E6" i="13" s="1"/>
  <c r="E40" i="13" s="1"/>
  <c r="E38" i="1"/>
  <c r="E7" i="14" s="1"/>
  <c r="AD12" i="14" l="1"/>
  <c r="H39" i="7"/>
  <c r="H11" i="14"/>
  <c r="AB11" i="14" s="1"/>
  <c r="H39" i="4"/>
  <c r="H39" i="8"/>
  <c r="H12" i="14"/>
  <c r="AB12" i="14" s="1"/>
  <c r="H13" i="14"/>
  <c r="H39" i="9"/>
  <c r="L39" i="10"/>
  <c r="L13" i="14"/>
  <c r="H39" i="5"/>
  <c r="P6" i="14"/>
  <c r="H39" i="3"/>
  <c r="H8" i="14"/>
  <c r="N39" i="5"/>
  <c r="I10" i="14"/>
  <c r="L39" i="6"/>
  <c r="N39" i="6"/>
  <c r="J39" i="7"/>
  <c r="H14" i="14"/>
  <c r="Q7" i="10"/>
  <c r="H15" i="14"/>
  <c r="L39" i="11"/>
  <c r="J39" i="11"/>
  <c r="H39" i="11"/>
  <c r="J39" i="12"/>
  <c r="J17" i="14"/>
  <c r="H39" i="12"/>
  <c r="N18" i="14"/>
  <c r="H39" i="13"/>
  <c r="R33" i="11"/>
  <c r="X33" i="11" s="1"/>
  <c r="Q24" i="10"/>
  <c r="Q16" i="10"/>
  <c r="Q16" i="8"/>
  <c r="P38" i="5"/>
  <c r="P10" i="14" s="1"/>
  <c r="J39" i="13"/>
  <c r="L39" i="13"/>
  <c r="P38" i="13"/>
  <c r="P18" i="14" s="1"/>
  <c r="Q7" i="13"/>
  <c r="R9" i="13"/>
  <c r="R17" i="13"/>
  <c r="R25" i="13"/>
  <c r="R33" i="13"/>
  <c r="R7" i="13"/>
  <c r="X7" i="13" s="1"/>
  <c r="B8" i="13"/>
  <c r="X11" i="12"/>
  <c r="V11" i="12"/>
  <c r="Q11" i="12"/>
  <c r="Q15" i="12"/>
  <c r="Q19" i="12"/>
  <c r="R28" i="12"/>
  <c r="X28" i="12" s="1"/>
  <c r="N39" i="12"/>
  <c r="R24" i="12"/>
  <c r="V24" i="12" s="1"/>
  <c r="Q33" i="12"/>
  <c r="R8" i="12"/>
  <c r="V8" i="12" s="1"/>
  <c r="R16" i="12"/>
  <c r="X16" i="12" s="1"/>
  <c r="Q25" i="12"/>
  <c r="R12" i="12"/>
  <c r="X12" i="12" s="1"/>
  <c r="Q31" i="12"/>
  <c r="Q35" i="12"/>
  <c r="O17" i="14"/>
  <c r="P38" i="12"/>
  <c r="P17" i="14" s="1"/>
  <c r="Q27" i="12"/>
  <c r="R36" i="12"/>
  <c r="X36" i="12" s="1"/>
  <c r="L39" i="12"/>
  <c r="M17" i="14"/>
  <c r="R8" i="11"/>
  <c r="X8" i="11" s="1"/>
  <c r="Q17" i="11"/>
  <c r="R26" i="11"/>
  <c r="Q31" i="11"/>
  <c r="N39" i="11"/>
  <c r="Q9" i="11"/>
  <c r="R18" i="11"/>
  <c r="Q23" i="11"/>
  <c r="R32" i="11"/>
  <c r="X32" i="11" s="1"/>
  <c r="P38" i="11"/>
  <c r="P16" i="14" s="1"/>
  <c r="Q7" i="11"/>
  <c r="X10" i="11"/>
  <c r="L16" i="14"/>
  <c r="R16" i="11"/>
  <c r="X16" i="11" s="1"/>
  <c r="Q25" i="11"/>
  <c r="P38" i="10"/>
  <c r="P15" i="14" s="1"/>
  <c r="R9" i="10"/>
  <c r="Q27" i="10"/>
  <c r="R32" i="10"/>
  <c r="V32" i="10" s="1"/>
  <c r="Q19" i="10"/>
  <c r="J39" i="10"/>
  <c r="L15" i="14"/>
  <c r="Q8" i="10"/>
  <c r="Q11" i="10"/>
  <c r="R20" i="10"/>
  <c r="X20" i="10" s="1"/>
  <c r="Q31" i="10"/>
  <c r="N39" i="10"/>
  <c r="Q13" i="9"/>
  <c r="Q17" i="9"/>
  <c r="R34" i="9"/>
  <c r="R18" i="9"/>
  <c r="X26" i="9"/>
  <c r="Q31" i="9"/>
  <c r="P38" i="9"/>
  <c r="P14" i="14" s="1"/>
  <c r="R10" i="9"/>
  <c r="Q23" i="9"/>
  <c r="J14" i="14"/>
  <c r="R32" i="9"/>
  <c r="X32" i="9" s="1"/>
  <c r="L39" i="9"/>
  <c r="N39" i="9"/>
  <c r="R16" i="9"/>
  <c r="X16" i="9" s="1"/>
  <c r="Q33" i="9"/>
  <c r="X31" i="8"/>
  <c r="V31" i="8"/>
  <c r="X23" i="8"/>
  <c r="V23" i="8"/>
  <c r="R8" i="8"/>
  <c r="X8" i="8" s="1"/>
  <c r="V15" i="8"/>
  <c r="Q23" i="8"/>
  <c r="K13" i="14"/>
  <c r="P38" i="8"/>
  <c r="P13" i="14" s="1"/>
  <c r="Q7" i="8"/>
  <c r="Q9" i="8"/>
  <c r="R7" i="8"/>
  <c r="R10" i="8"/>
  <c r="R14" i="8"/>
  <c r="X14" i="8" s="1"/>
  <c r="X16" i="8"/>
  <c r="Q29" i="8"/>
  <c r="N39" i="8"/>
  <c r="Q37" i="8"/>
  <c r="Q17" i="8"/>
  <c r="R22" i="8"/>
  <c r="X22" i="8" s="1"/>
  <c r="X24" i="8"/>
  <c r="R32" i="8"/>
  <c r="X11" i="7"/>
  <c r="Q16" i="7"/>
  <c r="Q35" i="7"/>
  <c r="P38" i="7"/>
  <c r="P12" i="14" s="1"/>
  <c r="L39" i="7"/>
  <c r="Q7" i="7"/>
  <c r="V9" i="7"/>
  <c r="N39" i="7"/>
  <c r="R7" i="7"/>
  <c r="V7" i="7" s="1"/>
  <c r="V26" i="6"/>
  <c r="X26" i="6"/>
  <c r="V34" i="6"/>
  <c r="X34" i="6"/>
  <c r="V18" i="6"/>
  <c r="X18" i="6"/>
  <c r="V10" i="6"/>
  <c r="X10" i="6"/>
  <c r="Q21" i="6"/>
  <c r="X24" i="6"/>
  <c r="R32" i="6"/>
  <c r="J39" i="6"/>
  <c r="P38" i="6"/>
  <c r="P11" i="14" s="1"/>
  <c r="Q10" i="6"/>
  <c r="Q29" i="6"/>
  <c r="Q7" i="6"/>
  <c r="R14" i="6"/>
  <c r="V14" i="6" s="1"/>
  <c r="Q18" i="6"/>
  <c r="Q37" i="6"/>
  <c r="R22" i="6"/>
  <c r="V22" i="6" s="1"/>
  <c r="Q26" i="6"/>
  <c r="L11" i="14"/>
  <c r="Q15" i="6"/>
  <c r="R30" i="6"/>
  <c r="X30" i="6" s="1"/>
  <c r="Q34" i="6"/>
  <c r="K11" i="14"/>
  <c r="X8" i="6"/>
  <c r="R16" i="6"/>
  <c r="Q31" i="6"/>
  <c r="Q7" i="5"/>
  <c r="X10" i="5"/>
  <c r="Q15" i="5"/>
  <c r="R32" i="5"/>
  <c r="X32" i="5" s="1"/>
  <c r="L39" i="5"/>
  <c r="J39" i="5"/>
  <c r="R24" i="5"/>
  <c r="X24" i="5" s="1"/>
  <c r="Q37" i="5"/>
  <c r="L10" i="14"/>
  <c r="R16" i="5"/>
  <c r="X16" i="5" s="1"/>
  <c r="Q29" i="5"/>
  <c r="Q33" i="5"/>
  <c r="Q17" i="5"/>
  <c r="R34" i="5"/>
  <c r="R18" i="5"/>
  <c r="X26" i="5"/>
  <c r="X33" i="4"/>
  <c r="V33" i="4"/>
  <c r="V17" i="4"/>
  <c r="X17" i="4"/>
  <c r="X9" i="4"/>
  <c r="V9" i="4"/>
  <c r="R8" i="4"/>
  <c r="V8" i="4" s="1"/>
  <c r="X10" i="4"/>
  <c r="V25" i="4"/>
  <c r="Q33" i="4"/>
  <c r="J39" i="4"/>
  <c r="R18" i="4"/>
  <c r="Q23" i="4"/>
  <c r="Q36" i="4"/>
  <c r="Q12" i="4"/>
  <c r="R26" i="4"/>
  <c r="Q31" i="4"/>
  <c r="P38" i="4"/>
  <c r="P9" i="14" s="1"/>
  <c r="Q20" i="4"/>
  <c r="R34" i="4"/>
  <c r="R32" i="4"/>
  <c r="X32" i="4" s="1"/>
  <c r="W21" i="14"/>
  <c r="E21" i="14"/>
  <c r="E19" i="14"/>
  <c r="W19" i="14"/>
  <c r="L41" i="13"/>
  <c r="C9" i="12"/>
  <c r="C10" i="12" s="1"/>
  <c r="C11" i="12" s="1"/>
  <c r="X36" i="13"/>
  <c r="V36" i="13"/>
  <c r="C11" i="13"/>
  <c r="B10" i="13"/>
  <c r="X12" i="13"/>
  <c r="V12" i="13"/>
  <c r="X20" i="13"/>
  <c r="V20" i="13"/>
  <c r="X29" i="13"/>
  <c r="V29" i="13"/>
  <c r="V10" i="13"/>
  <c r="X10" i="13"/>
  <c r="V18" i="13"/>
  <c r="X18" i="13"/>
  <c r="V26" i="13"/>
  <c r="X26" i="13"/>
  <c r="V34" i="13"/>
  <c r="X34" i="13"/>
  <c r="N41" i="13"/>
  <c r="X28" i="13"/>
  <c r="V28" i="13"/>
  <c r="X13" i="13"/>
  <c r="V13" i="13"/>
  <c r="X21" i="13"/>
  <c r="V21" i="13"/>
  <c r="X37" i="13"/>
  <c r="V37" i="13"/>
  <c r="X11" i="13"/>
  <c r="V11" i="13"/>
  <c r="X19" i="13"/>
  <c r="V19" i="13"/>
  <c r="X27" i="13"/>
  <c r="V27" i="13"/>
  <c r="X35" i="13"/>
  <c r="V35" i="13"/>
  <c r="X8" i="13"/>
  <c r="Q13" i="13"/>
  <c r="R14" i="13"/>
  <c r="V15" i="13"/>
  <c r="X16" i="13"/>
  <c r="Q21" i="13"/>
  <c r="R22" i="13"/>
  <c r="V23" i="13"/>
  <c r="X24" i="13"/>
  <c r="Q29" i="13"/>
  <c r="R30" i="13"/>
  <c r="V31" i="13"/>
  <c r="X32" i="13"/>
  <c r="Q37" i="13"/>
  <c r="B9" i="13"/>
  <c r="Q12" i="13"/>
  <c r="Q20" i="13"/>
  <c r="Q28" i="13"/>
  <c r="Q36" i="13"/>
  <c r="Q10" i="13"/>
  <c r="Q18" i="13"/>
  <c r="Q26" i="13"/>
  <c r="Q34" i="13"/>
  <c r="N41" i="12"/>
  <c r="L41" i="12"/>
  <c r="V9" i="12"/>
  <c r="X9" i="12"/>
  <c r="V17" i="12"/>
  <c r="X17" i="12"/>
  <c r="X22" i="12"/>
  <c r="V22" i="12"/>
  <c r="V26" i="12"/>
  <c r="X26" i="12"/>
  <c r="X35" i="12"/>
  <c r="V35" i="12"/>
  <c r="X13" i="12"/>
  <c r="V13" i="12"/>
  <c r="X27" i="12"/>
  <c r="V27" i="12"/>
  <c r="V10" i="12"/>
  <c r="X10" i="12"/>
  <c r="X14" i="12"/>
  <c r="V14" i="12"/>
  <c r="V18" i="12"/>
  <c r="X18" i="12"/>
  <c r="X19" i="12"/>
  <c r="V19" i="12"/>
  <c r="V37" i="12"/>
  <c r="X37" i="12"/>
  <c r="V33" i="12"/>
  <c r="X33" i="12"/>
  <c r="V29" i="12"/>
  <c r="X29" i="12"/>
  <c r="V21" i="12"/>
  <c r="X21" i="12"/>
  <c r="V25" i="12"/>
  <c r="X25" i="12"/>
  <c r="X30" i="12"/>
  <c r="V30" i="12"/>
  <c r="V34" i="12"/>
  <c r="X34" i="12"/>
  <c r="Q14" i="12"/>
  <c r="V16" i="12"/>
  <c r="Q22" i="12"/>
  <c r="Q30" i="12"/>
  <c r="V7" i="12"/>
  <c r="Q13" i="12"/>
  <c r="V15" i="12"/>
  <c r="Q21" i="12"/>
  <c r="V23" i="12"/>
  <c r="Q29" i="12"/>
  <c r="V31" i="12"/>
  <c r="X32" i="12"/>
  <c r="Q37" i="12"/>
  <c r="B9" i="12"/>
  <c r="Q10" i="12"/>
  <c r="V12" i="12"/>
  <c r="Q18" i="12"/>
  <c r="V20" i="12"/>
  <c r="Q26" i="12"/>
  <c r="Q34" i="12"/>
  <c r="V36" i="12"/>
  <c r="X20" i="11"/>
  <c r="V20" i="11"/>
  <c r="C10" i="11"/>
  <c r="B9" i="11"/>
  <c r="X11" i="11"/>
  <c r="V11" i="11"/>
  <c r="X21" i="11"/>
  <c r="V21" i="11"/>
  <c r="X30" i="11"/>
  <c r="V30" i="11"/>
  <c r="X35" i="11"/>
  <c r="V35" i="11"/>
  <c r="X12" i="11"/>
  <c r="V12" i="11"/>
  <c r="X17" i="11"/>
  <c r="V17" i="11"/>
  <c r="V31" i="11"/>
  <c r="X31" i="11"/>
  <c r="X36" i="11"/>
  <c r="V36" i="11"/>
  <c r="X13" i="11"/>
  <c r="V13" i="11"/>
  <c r="X22" i="11"/>
  <c r="V22" i="11"/>
  <c r="X37" i="11"/>
  <c r="V37" i="11"/>
  <c r="X19" i="11"/>
  <c r="V19" i="11"/>
  <c r="V9" i="11"/>
  <c r="X9" i="11"/>
  <c r="X23" i="11"/>
  <c r="V23" i="11"/>
  <c r="L41" i="11"/>
  <c r="X25" i="11"/>
  <c r="V25" i="11"/>
  <c r="X14" i="11"/>
  <c r="V14" i="11"/>
  <c r="X27" i="11"/>
  <c r="V27" i="11"/>
  <c r="N41" i="11"/>
  <c r="X29" i="11"/>
  <c r="V29" i="11"/>
  <c r="V34" i="11"/>
  <c r="X34" i="11"/>
  <c r="V15" i="11"/>
  <c r="X15" i="11"/>
  <c r="X28" i="11"/>
  <c r="V28" i="11"/>
  <c r="R7" i="11"/>
  <c r="V8" i="11"/>
  <c r="Q14" i="11"/>
  <c r="Q22" i="11"/>
  <c r="V24" i="11"/>
  <c r="Q30" i="11"/>
  <c r="V32" i="11"/>
  <c r="Q12" i="11"/>
  <c r="Q20" i="11"/>
  <c r="Q28" i="11"/>
  <c r="Q36" i="11"/>
  <c r="B8" i="11"/>
  <c r="Q11" i="11"/>
  <c r="Q19" i="11"/>
  <c r="Q27" i="11"/>
  <c r="Q35" i="11"/>
  <c r="Q34" i="11"/>
  <c r="N41" i="10"/>
  <c r="L41" i="10"/>
  <c r="B8" i="10"/>
  <c r="X29" i="10"/>
  <c r="V29" i="10"/>
  <c r="V34" i="10"/>
  <c r="X34" i="10"/>
  <c r="V10" i="10"/>
  <c r="X10" i="10"/>
  <c r="X35" i="10"/>
  <c r="V35" i="10"/>
  <c r="X19" i="10"/>
  <c r="V19" i="10"/>
  <c r="X11" i="10"/>
  <c r="V11" i="10"/>
  <c r="X36" i="10"/>
  <c r="V36" i="10"/>
  <c r="V33" i="10"/>
  <c r="X33" i="10"/>
  <c r="X25" i="10"/>
  <c r="V25" i="10"/>
  <c r="X37" i="10"/>
  <c r="V37" i="10"/>
  <c r="X28" i="10"/>
  <c r="V28" i="10"/>
  <c r="C11" i="10"/>
  <c r="B10" i="10"/>
  <c r="X21" i="10"/>
  <c r="V21" i="10"/>
  <c r="V26" i="10"/>
  <c r="X26" i="10"/>
  <c r="X27" i="10"/>
  <c r="V27" i="10"/>
  <c r="V18" i="10"/>
  <c r="X18" i="10"/>
  <c r="X13" i="10"/>
  <c r="V13" i="10"/>
  <c r="V17" i="10"/>
  <c r="X17" i="10"/>
  <c r="V7" i="10"/>
  <c r="X8" i="10"/>
  <c r="Q13" i="10"/>
  <c r="R14" i="10"/>
  <c r="V15" i="10"/>
  <c r="X16" i="10"/>
  <c r="Q21" i="10"/>
  <c r="R22" i="10"/>
  <c r="V23" i="10"/>
  <c r="X24" i="10"/>
  <c r="Q29" i="10"/>
  <c r="R30" i="10"/>
  <c r="V31" i="10"/>
  <c r="Q37" i="10"/>
  <c r="X7" i="10"/>
  <c r="B9" i="10"/>
  <c r="Q28" i="10"/>
  <c r="Q36" i="10"/>
  <c r="Q35" i="10"/>
  <c r="Q10" i="10"/>
  <c r="V12" i="10"/>
  <c r="Q18" i="10"/>
  <c r="V20" i="10"/>
  <c r="Q26" i="10"/>
  <c r="Q34" i="10"/>
  <c r="Q17" i="10"/>
  <c r="Q25" i="10"/>
  <c r="Q33" i="10"/>
  <c r="X22" i="9"/>
  <c r="V22" i="9"/>
  <c r="V31" i="9"/>
  <c r="X31" i="9"/>
  <c r="X14" i="9"/>
  <c r="V14" i="9"/>
  <c r="V23" i="9"/>
  <c r="X23" i="9"/>
  <c r="X35" i="9"/>
  <c r="V35" i="9"/>
  <c r="V15" i="9"/>
  <c r="X15" i="9"/>
  <c r="X19" i="9"/>
  <c r="V19" i="9"/>
  <c r="X28" i="9"/>
  <c r="V28" i="9"/>
  <c r="C10" i="9"/>
  <c r="B9" i="9"/>
  <c r="X11" i="9"/>
  <c r="V11" i="9"/>
  <c r="X20" i="9"/>
  <c r="V20" i="9"/>
  <c r="X33" i="9"/>
  <c r="V33" i="9"/>
  <c r="X12" i="9"/>
  <c r="V12" i="9"/>
  <c r="X25" i="9"/>
  <c r="V25" i="9"/>
  <c r="L41" i="9"/>
  <c r="X36" i="9"/>
  <c r="V36" i="9"/>
  <c r="V17" i="9"/>
  <c r="X17" i="9"/>
  <c r="N41" i="9"/>
  <c r="X27" i="9"/>
  <c r="V27" i="9"/>
  <c r="V9" i="9"/>
  <c r="X9" i="9"/>
  <c r="X30" i="9"/>
  <c r="V30" i="9"/>
  <c r="R7" i="9"/>
  <c r="V8" i="9"/>
  <c r="Q14" i="9"/>
  <c r="Q22" i="9"/>
  <c r="V24" i="9"/>
  <c r="Q30" i="9"/>
  <c r="V32" i="9"/>
  <c r="Q12" i="9"/>
  <c r="Q20" i="9"/>
  <c r="Q28" i="9"/>
  <c r="Q36" i="9"/>
  <c r="B8" i="9"/>
  <c r="Q11" i="9"/>
  <c r="V13" i="9"/>
  <c r="Q19" i="9"/>
  <c r="V21" i="9"/>
  <c r="Q27" i="9"/>
  <c r="V29" i="9"/>
  <c r="Q35" i="9"/>
  <c r="V37" i="9"/>
  <c r="N41" i="8"/>
  <c r="X11" i="8"/>
  <c r="V11" i="8"/>
  <c r="L41" i="8"/>
  <c r="V18" i="8"/>
  <c r="X18" i="8"/>
  <c r="X25" i="8"/>
  <c r="V25" i="8"/>
  <c r="X17" i="8"/>
  <c r="V17" i="8"/>
  <c r="C10" i="8"/>
  <c r="B9" i="8"/>
  <c r="X19" i="8"/>
  <c r="V19" i="8"/>
  <c r="V26" i="8"/>
  <c r="X26" i="8"/>
  <c r="X33" i="8"/>
  <c r="V33" i="8"/>
  <c r="X9" i="8"/>
  <c r="V9" i="8"/>
  <c r="X20" i="8"/>
  <c r="V20" i="8"/>
  <c r="X27" i="8"/>
  <c r="V27" i="8"/>
  <c r="V34" i="8"/>
  <c r="X34" i="8"/>
  <c r="X28" i="8"/>
  <c r="V28" i="8"/>
  <c r="X35" i="8"/>
  <c r="V35" i="8"/>
  <c r="V14" i="8"/>
  <c r="Q20" i="8"/>
  <c r="V22" i="8"/>
  <c r="Q28" i="8"/>
  <c r="V30" i="8"/>
  <c r="B8" i="8"/>
  <c r="Q11" i="8"/>
  <c r="R12" i="8"/>
  <c r="V13" i="8"/>
  <c r="Q19" i="8"/>
  <c r="V21" i="8"/>
  <c r="Q27" i="8"/>
  <c r="V29" i="8"/>
  <c r="Q35" i="8"/>
  <c r="R36" i="8"/>
  <c r="V37" i="8"/>
  <c r="Q18" i="8"/>
  <c r="Q26" i="8"/>
  <c r="Q34" i="8"/>
  <c r="Q25" i="8"/>
  <c r="Q33" i="8"/>
  <c r="N41" i="7"/>
  <c r="L41" i="7"/>
  <c r="B8" i="7"/>
  <c r="V26" i="7"/>
  <c r="X26" i="7"/>
  <c r="X13" i="7"/>
  <c r="V13" i="7"/>
  <c r="X14" i="7"/>
  <c r="V14" i="7"/>
  <c r="V18" i="7"/>
  <c r="X18" i="7"/>
  <c r="X12" i="7"/>
  <c r="V12" i="7"/>
  <c r="X22" i="7"/>
  <c r="V22" i="7"/>
  <c r="X36" i="7"/>
  <c r="V36" i="7"/>
  <c r="X17" i="7"/>
  <c r="V17" i="7"/>
  <c r="V37" i="7"/>
  <c r="X37" i="7"/>
  <c r="V10" i="7"/>
  <c r="X10" i="7"/>
  <c r="C11" i="7"/>
  <c r="B10" i="7"/>
  <c r="X20" i="7"/>
  <c r="V20" i="7"/>
  <c r="X35" i="7"/>
  <c r="V35" i="7"/>
  <c r="X28" i="7"/>
  <c r="V28" i="7"/>
  <c r="X33" i="7"/>
  <c r="V33" i="7"/>
  <c r="X29" i="7"/>
  <c r="V29" i="7"/>
  <c r="V34" i="7"/>
  <c r="X34" i="7"/>
  <c r="V21" i="7"/>
  <c r="X21" i="7"/>
  <c r="X25" i="7"/>
  <c r="V25" i="7"/>
  <c r="Q14" i="7"/>
  <c r="Q22" i="7"/>
  <c r="V32" i="7"/>
  <c r="X8" i="7"/>
  <c r="Q13" i="7"/>
  <c r="V15" i="7"/>
  <c r="X16" i="7"/>
  <c r="Q21" i="7"/>
  <c r="V23" i="7"/>
  <c r="X24" i="7"/>
  <c r="Q29" i="7"/>
  <c r="R30" i="7"/>
  <c r="V31" i="7"/>
  <c r="Q37" i="7"/>
  <c r="X7" i="7"/>
  <c r="B9" i="7"/>
  <c r="Q12" i="7"/>
  <c r="Q20" i="7"/>
  <c r="Q28" i="7"/>
  <c r="Q36" i="7"/>
  <c r="Q10" i="7"/>
  <c r="Q18" i="7"/>
  <c r="Q26" i="7"/>
  <c r="Q34" i="7"/>
  <c r="Q17" i="7"/>
  <c r="V19" i="7"/>
  <c r="Q25" i="7"/>
  <c r="V27" i="7"/>
  <c r="Q33" i="7"/>
  <c r="N41" i="6"/>
  <c r="L41" i="6"/>
  <c r="X17" i="6"/>
  <c r="V17" i="6"/>
  <c r="X36" i="6"/>
  <c r="V36" i="6"/>
  <c r="X25" i="6"/>
  <c r="V25" i="6"/>
  <c r="C10" i="6"/>
  <c r="B9" i="6"/>
  <c r="X11" i="6"/>
  <c r="V11" i="6"/>
  <c r="X23" i="6"/>
  <c r="V23" i="6"/>
  <c r="X33" i="6"/>
  <c r="V33" i="6"/>
  <c r="X19" i="6"/>
  <c r="V19" i="6"/>
  <c r="X31" i="6"/>
  <c r="V31" i="6"/>
  <c r="V15" i="6"/>
  <c r="X15" i="6"/>
  <c r="X27" i="6"/>
  <c r="V27" i="6"/>
  <c r="X9" i="6"/>
  <c r="V9" i="6"/>
  <c r="X28" i="6"/>
  <c r="V28" i="6"/>
  <c r="X35" i="6"/>
  <c r="V35" i="6"/>
  <c r="R7" i="6"/>
  <c r="Q28" i="6"/>
  <c r="Q36" i="6"/>
  <c r="B8" i="6"/>
  <c r="Q11" i="6"/>
  <c r="R12" i="6"/>
  <c r="V13" i="6"/>
  <c r="X14" i="6"/>
  <c r="Q19" i="6"/>
  <c r="R20" i="6"/>
  <c r="V21" i="6"/>
  <c r="Q27" i="6"/>
  <c r="V29" i="6"/>
  <c r="Q35" i="6"/>
  <c r="V37" i="6"/>
  <c r="Q9" i="6"/>
  <c r="Q17" i="6"/>
  <c r="Q25" i="6"/>
  <c r="Q33" i="6"/>
  <c r="X22" i="5"/>
  <c r="V22" i="5"/>
  <c r="V31" i="5"/>
  <c r="X31" i="5"/>
  <c r="X14" i="5"/>
  <c r="V14" i="5"/>
  <c r="V23" i="5"/>
  <c r="X23" i="5"/>
  <c r="X35" i="5"/>
  <c r="V35" i="5"/>
  <c r="X27" i="5"/>
  <c r="V27" i="5"/>
  <c r="X28" i="5"/>
  <c r="V28" i="5"/>
  <c r="C10" i="5"/>
  <c r="B9" i="5"/>
  <c r="X11" i="5"/>
  <c r="V11" i="5"/>
  <c r="X20" i="5"/>
  <c r="V20" i="5"/>
  <c r="X33" i="5"/>
  <c r="V33" i="5"/>
  <c r="V15" i="5"/>
  <c r="X15" i="5"/>
  <c r="X19" i="5"/>
  <c r="V19" i="5"/>
  <c r="X12" i="5"/>
  <c r="V12" i="5"/>
  <c r="X25" i="5"/>
  <c r="V25" i="5"/>
  <c r="L41" i="5"/>
  <c r="X17" i="5"/>
  <c r="V17" i="5"/>
  <c r="N41" i="5"/>
  <c r="X36" i="5"/>
  <c r="V36" i="5"/>
  <c r="V9" i="5"/>
  <c r="X9" i="5"/>
  <c r="X30" i="5"/>
  <c r="V30" i="5"/>
  <c r="R7" i="5"/>
  <c r="V8" i="5"/>
  <c r="Q14" i="5"/>
  <c r="Q22" i="5"/>
  <c r="Q30" i="5"/>
  <c r="V32" i="5"/>
  <c r="Q12" i="5"/>
  <c r="Q20" i="5"/>
  <c r="Q28" i="5"/>
  <c r="Q36" i="5"/>
  <c r="B8" i="5"/>
  <c r="Q11" i="5"/>
  <c r="V13" i="5"/>
  <c r="Q19" i="5"/>
  <c r="V21" i="5"/>
  <c r="Q27" i="5"/>
  <c r="V29" i="5"/>
  <c r="Q35" i="5"/>
  <c r="V37" i="5"/>
  <c r="N39" i="4"/>
  <c r="L39" i="4"/>
  <c r="Q7" i="4"/>
  <c r="R7" i="4"/>
  <c r="X7" i="4" s="1"/>
  <c r="N41" i="4"/>
  <c r="L41" i="4"/>
  <c r="X12" i="4"/>
  <c r="V12" i="4"/>
  <c r="X37" i="4"/>
  <c r="V37" i="4"/>
  <c r="X13" i="4"/>
  <c r="V13" i="4"/>
  <c r="X20" i="4"/>
  <c r="V20" i="4"/>
  <c r="X11" i="4"/>
  <c r="V11" i="4"/>
  <c r="X19" i="4"/>
  <c r="V19" i="4"/>
  <c r="X27" i="4"/>
  <c r="V27" i="4"/>
  <c r="B9" i="4"/>
  <c r="C10" i="4"/>
  <c r="X21" i="4"/>
  <c r="V21" i="4"/>
  <c r="X28" i="4"/>
  <c r="V28" i="4"/>
  <c r="V30" i="4"/>
  <c r="X30" i="4"/>
  <c r="X35" i="4"/>
  <c r="V35" i="4"/>
  <c r="X29" i="4"/>
  <c r="V29" i="4"/>
  <c r="X36" i="4"/>
  <c r="V36" i="4"/>
  <c r="V24" i="4"/>
  <c r="Q30" i="4"/>
  <c r="Q13" i="4"/>
  <c r="R14" i="4"/>
  <c r="V15" i="4"/>
  <c r="X16" i="4"/>
  <c r="Q21" i="4"/>
  <c r="R22" i="4"/>
  <c r="V23" i="4"/>
  <c r="Q29" i="4"/>
  <c r="V31" i="4"/>
  <c r="Q37" i="4"/>
  <c r="B8" i="4"/>
  <c r="Q11" i="4"/>
  <c r="Q19" i="4"/>
  <c r="Q27" i="4"/>
  <c r="Q35" i="4"/>
  <c r="Q24" i="3"/>
  <c r="Q19" i="3"/>
  <c r="R20" i="3"/>
  <c r="V20" i="3" s="1"/>
  <c r="R36" i="3"/>
  <c r="X36" i="3" s="1"/>
  <c r="N41" i="3"/>
  <c r="L41" i="3"/>
  <c r="Q8" i="3"/>
  <c r="Q35" i="3"/>
  <c r="R12" i="3"/>
  <c r="X12" i="3" s="1"/>
  <c r="R28" i="3"/>
  <c r="X28" i="3" s="1"/>
  <c r="Q11" i="3"/>
  <c r="Q16" i="3"/>
  <c r="Q27" i="3"/>
  <c r="Q32" i="3"/>
  <c r="N39" i="3"/>
  <c r="L41" i="1"/>
  <c r="N41" i="1"/>
  <c r="J39" i="3"/>
  <c r="L39" i="3"/>
  <c r="C9" i="3"/>
  <c r="C10" i="3" s="1"/>
  <c r="C11" i="3" s="1"/>
  <c r="V13" i="3"/>
  <c r="X13" i="3"/>
  <c r="V29" i="3"/>
  <c r="X29" i="3"/>
  <c r="X9" i="3"/>
  <c r="V9" i="3"/>
  <c r="X14" i="3"/>
  <c r="V14" i="3"/>
  <c r="X25" i="3"/>
  <c r="V25" i="3"/>
  <c r="V30" i="3"/>
  <c r="X30" i="3"/>
  <c r="X32" i="3"/>
  <c r="V32" i="3"/>
  <c r="X7" i="3"/>
  <c r="V7" i="3"/>
  <c r="V37" i="3"/>
  <c r="X37" i="3"/>
  <c r="V21" i="3"/>
  <c r="X21" i="3"/>
  <c r="X17" i="3"/>
  <c r="V17" i="3"/>
  <c r="X33" i="3"/>
  <c r="V33" i="3"/>
  <c r="V26" i="3"/>
  <c r="X26" i="3"/>
  <c r="X8" i="3"/>
  <c r="V8" i="3"/>
  <c r="X23" i="3"/>
  <c r="V23" i="3"/>
  <c r="X15" i="3"/>
  <c r="V15" i="3"/>
  <c r="X31" i="3"/>
  <c r="V31" i="3"/>
  <c r="X16" i="3"/>
  <c r="V16" i="3"/>
  <c r="X18" i="3"/>
  <c r="V18" i="3"/>
  <c r="X24" i="3"/>
  <c r="V24" i="3"/>
  <c r="Q18" i="3"/>
  <c r="Q26" i="3"/>
  <c r="Q9" i="3"/>
  <c r="R10" i="3"/>
  <c r="V11" i="3"/>
  <c r="Q17" i="3"/>
  <c r="V19" i="3"/>
  <c r="Q25" i="3"/>
  <c r="V27" i="3"/>
  <c r="Q33" i="3"/>
  <c r="R34" i="3"/>
  <c r="V35" i="3"/>
  <c r="Q23" i="3"/>
  <c r="Q31" i="3"/>
  <c r="Q14" i="3"/>
  <c r="Q30" i="3"/>
  <c r="Q13" i="3"/>
  <c r="Q21" i="3"/>
  <c r="R22" i="3"/>
  <c r="Q29" i="3"/>
  <c r="Q37" i="3"/>
  <c r="Q10" i="3"/>
  <c r="P38" i="3"/>
  <c r="P8" i="14" s="1"/>
  <c r="Q7" i="3"/>
  <c r="Q15" i="3"/>
  <c r="R6" i="1"/>
  <c r="R6" i="14" s="1"/>
  <c r="R37" i="1"/>
  <c r="R36" i="1"/>
  <c r="R35" i="1"/>
  <c r="Q34" i="1"/>
  <c r="Q33" i="1"/>
  <c r="Q32" i="1"/>
  <c r="Q31" i="1"/>
  <c r="Q30" i="1"/>
  <c r="R29" i="1"/>
  <c r="R28" i="1"/>
  <c r="R27" i="1"/>
  <c r="Q26" i="1"/>
  <c r="Q25" i="1"/>
  <c r="Q24" i="1"/>
  <c r="Q23" i="1"/>
  <c r="Q22" i="1"/>
  <c r="R21" i="1"/>
  <c r="R20" i="1"/>
  <c r="R19" i="1"/>
  <c r="Q18" i="1"/>
  <c r="Q17" i="1"/>
  <c r="Q16" i="1"/>
  <c r="Q15" i="1"/>
  <c r="Q14" i="1"/>
  <c r="R13" i="1"/>
  <c r="R12" i="1"/>
  <c r="R11" i="1"/>
  <c r="Q10" i="1"/>
  <c r="Q9" i="1"/>
  <c r="R8" i="1"/>
  <c r="N38" i="1"/>
  <c r="N7" i="14" s="1"/>
  <c r="N19" i="14" s="1"/>
  <c r="B7" i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B37" i="1" s="1"/>
  <c r="V33" i="11" l="1"/>
  <c r="X8" i="12"/>
  <c r="X8" i="4"/>
  <c r="Q38" i="8"/>
  <c r="Q13" i="14" s="1"/>
  <c r="X32" i="10"/>
  <c r="V16" i="9"/>
  <c r="V8" i="8"/>
  <c r="X22" i="6"/>
  <c r="V16" i="5"/>
  <c r="V32" i="4"/>
  <c r="V36" i="3"/>
  <c r="N21" i="14"/>
  <c r="X25" i="13"/>
  <c r="V25" i="13"/>
  <c r="X17" i="13"/>
  <c r="V17" i="13"/>
  <c r="V7" i="13"/>
  <c r="X9" i="13"/>
  <c r="V9" i="13"/>
  <c r="X33" i="13"/>
  <c r="V33" i="13"/>
  <c r="Q38" i="13"/>
  <c r="Q18" i="14" s="1"/>
  <c r="X24" i="12"/>
  <c r="R38" i="12"/>
  <c r="R17" i="14" s="1"/>
  <c r="V28" i="12"/>
  <c r="Q38" i="11"/>
  <c r="Q16" i="14" s="1"/>
  <c r="V18" i="11"/>
  <c r="X18" i="11"/>
  <c r="V16" i="11"/>
  <c r="V26" i="11"/>
  <c r="X26" i="11"/>
  <c r="V9" i="10"/>
  <c r="X9" i="10"/>
  <c r="Q38" i="10"/>
  <c r="Q15" i="14" s="1"/>
  <c r="V10" i="9"/>
  <c r="X10" i="9"/>
  <c r="Q38" i="9"/>
  <c r="Q14" i="14" s="1"/>
  <c r="V18" i="9"/>
  <c r="X18" i="9"/>
  <c r="V34" i="9"/>
  <c r="X34" i="9"/>
  <c r="V10" i="8"/>
  <c r="X10" i="8"/>
  <c r="X7" i="8"/>
  <c r="V7" i="8"/>
  <c r="V32" i="8"/>
  <c r="X32" i="8"/>
  <c r="Q38" i="7"/>
  <c r="Q12" i="14" s="1"/>
  <c r="V30" i="6"/>
  <c r="V16" i="6"/>
  <c r="X16" i="6"/>
  <c r="V32" i="6"/>
  <c r="X32" i="6"/>
  <c r="V34" i="5"/>
  <c r="X34" i="5"/>
  <c r="Q38" i="5"/>
  <c r="Q10" i="14" s="1"/>
  <c r="V18" i="5"/>
  <c r="X18" i="5"/>
  <c r="V24" i="5"/>
  <c r="V26" i="4"/>
  <c r="X26" i="4"/>
  <c r="R38" i="4"/>
  <c r="R9" i="14" s="1"/>
  <c r="V34" i="4"/>
  <c r="X34" i="4"/>
  <c r="V18" i="4"/>
  <c r="X18" i="4"/>
  <c r="X20" i="3"/>
  <c r="V28" i="3"/>
  <c r="B9" i="14"/>
  <c r="B10" i="14"/>
  <c r="B11" i="14"/>
  <c r="B10" i="12"/>
  <c r="C12" i="13"/>
  <c r="B11" i="13"/>
  <c r="X30" i="13"/>
  <c r="V30" i="13"/>
  <c r="X14" i="13"/>
  <c r="V14" i="13"/>
  <c r="R38" i="13"/>
  <c r="R18" i="14" s="1"/>
  <c r="X22" i="13"/>
  <c r="V22" i="13"/>
  <c r="Q38" i="12"/>
  <c r="Q17" i="14" s="1"/>
  <c r="V38" i="12"/>
  <c r="V17" i="14" s="1"/>
  <c r="C12" i="12"/>
  <c r="B11" i="12"/>
  <c r="X7" i="11"/>
  <c r="V7" i="11"/>
  <c r="R38" i="11"/>
  <c r="R16" i="14" s="1"/>
  <c r="C11" i="11"/>
  <c r="B10" i="11"/>
  <c r="X30" i="10"/>
  <c r="V30" i="10"/>
  <c r="X14" i="10"/>
  <c r="V14" i="10"/>
  <c r="R38" i="10"/>
  <c r="R15" i="14" s="1"/>
  <c r="B11" i="10"/>
  <c r="C12" i="10"/>
  <c r="X22" i="10"/>
  <c r="V22" i="10"/>
  <c r="V7" i="9"/>
  <c r="X7" i="9"/>
  <c r="R38" i="9"/>
  <c r="R14" i="14" s="1"/>
  <c r="B10" i="9"/>
  <c r="C11" i="9"/>
  <c r="X12" i="8"/>
  <c r="V12" i="8"/>
  <c r="X36" i="8"/>
  <c r="V36" i="8"/>
  <c r="B10" i="8"/>
  <c r="C11" i="8"/>
  <c r="R38" i="8"/>
  <c r="R13" i="14" s="1"/>
  <c r="X30" i="7"/>
  <c r="X38" i="7" s="1"/>
  <c r="X12" i="14" s="1"/>
  <c r="AA12" i="14" s="1"/>
  <c r="V30" i="7"/>
  <c r="V38" i="7"/>
  <c r="V12" i="14" s="1"/>
  <c r="C12" i="7"/>
  <c r="B11" i="7"/>
  <c r="R38" i="7"/>
  <c r="R12" i="14" s="1"/>
  <c r="X12" i="6"/>
  <c r="V12" i="6"/>
  <c r="X20" i="6"/>
  <c r="V20" i="6"/>
  <c r="B10" i="6"/>
  <c r="C11" i="6"/>
  <c r="X7" i="6"/>
  <c r="V7" i="6"/>
  <c r="R38" i="6"/>
  <c r="R11" i="14" s="1"/>
  <c r="Q38" i="6"/>
  <c r="Q11" i="14" s="1"/>
  <c r="V7" i="5"/>
  <c r="X7" i="5"/>
  <c r="R38" i="5"/>
  <c r="R10" i="14" s="1"/>
  <c r="C11" i="5"/>
  <c r="B10" i="5"/>
  <c r="V7" i="4"/>
  <c r="Q38" i="4"/>
  <c r="Q9" i="14" s="1"/>
  <c r="C11" i="4"/>
  <c r="B10" i="4"/>
  <c r="X22" i="4"/>
  <c r="V22" i="4"/>
  <c r="V14" i="4"/>
  <c r="X14" i="4"/>
  <c r="R38" i="3"/>
  <c r="R8" i="14" s="1"/>
  <c r="V12" i="3"/>
  <c r="B9" i="3"/>
  <c r="V11" i="1"/>
  <c r="X11" i="1"/>
  <c r="V19" i="1"/>
  <c r="X19" i="1"/>
  <c r="V27" i="1"/>
  <c r="X27" i="1"/>
  <c r="V35" i="1"/>
  <c r="X35" i="1"/>
  <c r="V12" i="1"/>
  <c r="X12" i="1"/>
  <c r="V20" i="1"/>
  <c r="X20" i="1"/>
  <c r="V28" i="1"/>
  <c r="X28" i="1"/>
  <c r="V36" i="1"/>
  <c r="X36" i="1"/>
  <c r="V13" i="1"/>
  <c r="X13" i="1"/>
  <c r="V21" i="1"/>
  <c r="X21" i="1"/>
  <c r="V29" i="1"/>
  <c r="X29" i="1"/>
  <c r="V37" i="1"/>
  <c r="X37" i="1"/>
  <c r="V8" i="1"/>
  <c r="X8" i="1"/>
  <c r="V6" i="1"/>
  <c r="V6" i="14" s="1"/>
  <c r="X6" i="14"/>
  <c r="B10" i="3"/>
  <c r="X34" i="3"/>
  <c r="V34" i="3"/>
  <c r="X10" i="3"/>
  <c r="V10" i="3"/>
  <c r="V22" i="3"/>
  <c r="X22" i="3"/>
  <c r="Q38" i="3"/>
  <c r="Q8" i="14" s="1"/>
  <c r="B11" i="3"/>
  <c r="C12" i="3"/>
  <c r="Q21" i="1"/>
  <c r="Q29" i="1"/>
  <c r="Q37" i="1"/>
  <c r="R16" i="1"/>
  <c r="Q13" i="1"/>
  <c r="R24" i="1"/>
  <c r="R32" i="1"/>
  <c r="Q11" i="1"/>
  <c r="Q19" i="1"/>
  <c r="Q27" i="1"/>
  <c r="Q35" i="1"/>
  <c r="R14" i="1"/>
  <c r="R22" i="1"/>
  <c r="R30" i="1"/>
  <c r="Q12" i="1"/>
  <c r="Q20" i="1"/>
  <c r="Q28" i="1"/>
  <c r="Q36" i="1"/>
  <c r="R15" i="1"/>
  <c r="R23" i="1"/>
  <c r="R31" i="1"/>
  <c r="R9" i="1"/>
  <c r="R17" i="1"/>
  <c r="R25" i="1"/>
  <c r="R33" i="1"/>
  <c r="R10" i="1"/>
  <c r="R18" i="1"/>
  <c r="R26" i="1"/>
  <c r="R34" i="1"/>
  <c r="Q8" i="1"/>
  <c r="B12" i="1"/>
  <c r="B20" i="1"/>
  <c r="B27" i="1"/>
  <c r="B19" i="1"/>
  <c r="B28" i="1"/>
  <c r="B11" i="1"/>
  <c r="B35" i="1"/>
  <c r="B36" i="1"/>
  <c r="B13" i="1"/>
  <c r="B21" i="1"/>
  <c r="B29" i="1"/>
  <c r="B14" i="1"/>
  <c r="B22" i="1"/>
  <c r="B30" i="1"/>
  <c r="B15" i="1"/>
  <c r="B23" i="1"/>
  <c r="B31" i="1"/>
  <c r="B8" i="1"/>
  <c r="B16" i="1"/>
  <c r="B24" i="1"/>
  <c r="B32" i="1"/>
  <c r="B9" i="1"/>
  <c r="B17" i="1"/>
  <c r="B25" i="1"/>
  <c r="B33" i="1"/>
  <c r="B10" i="1"/>
  <c r="B18" i="1"/>
  <c r="B26" i="1"/>
  <c r="B34" i="1"/>
  <c r="U38" i="1"/>
  <c r="U7" i="14" s="1"/>
  <c r="T38" i="1"/>
  <c r="T7" i="14" s="1"/>
  <c r="S38" i="1"/>
  <c r="S7" i="14" s="1"/>
  <c r="O38" i="1"/>
  <c r="M38" i="1"/>
  <c r="M7" i="14" s="1"/>
  <c r="L38" i="1"/>
  <c r="L7" i="14" s="1"/>
  <c r="AD7" i="14" l="1"/>
  <c r="X38" i="12"/>
  <c r="X17" i="14" s="1"/>
  <c r="AA17" i="14" s="1"/>
  <c r="X38" i="10"/>
  <c r="X15" i="14" s="1"/>
  <c r="AA15" i="14" s="1"/>
  <c r="V38" i="10"/>
  <c r="V15" i="14" s="1"/>
  <c r="V38" i="13"/>
  <c r="V18" i="14" s="1"/>
  <c r="X38" i="13"/>
  <c r="X18" i="14" s="1"/>
  <c r="AA18" i="14" s="1"/>
  <c r="X38" i="8"/>
  <c r="X13" i="14" s="1"/>
  <c r="AA13" i="14" s="1"/>
  <c r="M21" i="14"/>
  <c r="M19" i="14"/>
  <c r="N39" i="1"/>
  <c r="O7" i="14"/>
  <c r="S19" i="14"/>
  <c r="S21" i="14"/>
  <c r="T21" i="14"/>
  <c r="T19" i="14"/>
  <c r="U19" i="14"/>
  <c r="U21" i="14"/>
  <c r="L19" i="14"/>
  <c r="L21" i="14"/>
  <c r="B12" i="14"/>
  <c r="C13" i="13"/>
  <c r="B12" i="13"/>
  <c r="B12" i="12"/>
  <c r="C13" i="12"/>
  <c r="C12" i="11"/>
  <c r="B11" i="11"/>
  <c r="V38" i="11"/>
  <c r="V16" i="14" s="1"/>
  <c r="X38" i="11"/>
  <c r="X16" i="14" s="1"/>
  <c r="AA16" i="14" s="1"/>
  <c r="B12" i="10"/>
  <c r="C13" i="10"/>
  <c r="C12" i="9"/>
  <c r="B11" i="9"/>
  <c r="X38" i="9"/>
  <c r="X14" i="14" s="1"/>
  <c r="AA14" i="14" s="1"/>
  <c r="V38" i="9"/>
  <c r="V14" i="14" s="1"/>
  <c r="C12" i="8"/>
  <c r="B11" i="8"/>
  <c r="V38" i="8"/>
  <c r="V13" i="14" s="1"/>
  <c r="C13" i="7"/>
  <c r="B12" i="7"/>
  <c r="X38" i="6"/>
  <c r="X11" i="14" s="1"/>
  <c r="AA11" i="14" s="1"/>
  <c r="V38" i="6"/>
  <c r="V11" i="14" s="1"/>
  <c r="C12" i="6"/>
  <c r="B11" i="6"/>
  <c r="V38" i="5"/>
  <c r="V10" i="14" s="1"/>
  <c r="X38" i="5"/>
  <c r="X10" i="14" s="1"/>
  <c r="AA10" i="14" s="1"/>
  <c r="C12" i="5"/>
  <c r="B11" i="5"/>
  <c r="V38" i="4"/>
  <c r="V9" i="14" s="1"/>
  <c r="X38" i="4"/>
  <c r="X9" i="14" s="1"/>
  <c r="AA9" i="14" s="1"/>
  <c r="C12" i="4"/>
  <c r="B11" i="4"/>
  <c r="X38" i="3"/>
  <c r="V25" i="1"/>
  <c r="X25" i="1"/>
  <c r="V32" i="1"/>
  <c r="X32" i="1"/>
  <c r="V9" i="1"/>
  <c r="X9" i="1"/>
  <c r="V30" i="1"/>
  <c r="X30" i="1"/>
  <c r="V24" i="1"/>
  <c r="X24" i="1"/>
  <c r="V33" i="1"/>
  <c r="X33" i="1"/>
  <c r="V17" i="1"/>
  <c r="X17" i="1"/>
  <c r="V34" i="1"/>
  <c r="X34" i="1"/>
  <c r="V31" i="1"/>
  <c r="X31" i="1"/>
  <c r="V22" i="1"/>
  <c r="X22" i="1"/>
  <c r="V26" i="1"/>
  <c r="X26" i="1"/>
  <c r="V23" i="1"/>
  <c r="X23" i="1"/>
  <c r="V14" i="1"/>
  <c r="X14" i="1"/>
  <c r="V16" i="1"/>
  <c r="X16" i="1"/>
  <c r="V18" i="1"/>
  <c r="X18" i="1"/>
  <c r="V15" i="1"/>
  <c r="X15" i="1"/>
  <c r="V10" i="1"/>
  <c r="X10" i="1"/>
  <c r="C13" i="3"/>
  <c r="B12" i="3"/>
  <c r="V38" i="3"/>
  <c r="V8" i="14" s="1"/>
  <c r="L39" i="1"/>
  <c r="X8" i="14" l="1"/>
  <c r="AA8" i="14" s="1"/>
  <c r="L20" i="14"/>
  <c r="L22" i="14"/>
  <c r="O21" i="14"/>
  <c r="N22" i="14" s="1"/>
  <c r="O19" i="14"/>
  <c r="N20" i="14" s="1"/>
  <c r="B13" i="14"/>
  <c r="C14" i="13"/>
  <c r="B13" i="13"/>
  <c r="C14" i="12"/>
  <c r="B13" i="12"/>
  <c r="B12" i="11"/>
  <c r="C13" i="11"/>
  <c r="C14" i="10"/>
  <c r="B13" i="10"/>
  <c r="C13" i="9"/>
  <c r="B12" i="9"/>
  <c r="C13" i="8"/>
  <c r="B12" i="8"/>
  <c r="C14" i="7"/>
  <c r="B13" i="7"/>
  <c r="C13" i="6"/>
  <c r="B12" i="6"/>
  <c r="C13" i="5"/>
  <c r="B12" i="5"/>
  <c r="B12" i="4"/>
  <c r="C13" i="4"/>
  <c r="C14" i="3"/>
  <c r="B13" i="3"/>
  <c r="B14" i="14" l="1"/>
  <c r="C15" i="13"/>
  <c r="B14" i="13"/>
  <c r="C15" i="12"/>
  <c r="B14" i="12"/>
  <c r="C14" i="11"/>
  <c r="B13" i="11"/>
  <c r="C15" i="10"/>
  <c r="B14" i="10"/>
  <c r="C14" i="9"/>
  <c r="B13" i="9"/>
  <c r="C14" i="8"/>
  <c r="B13" i="8"/>
  <c r="C15" i="7"/>
  <c r="B14" i="7"/>
  <c r="C14" i="6"/>
  <c r="B13" i="6"/>
  <c r="C14" i="5"/>
  <c r="B13" i="5"/>
  <c r="C14" i="4"/>
  <c r="B13" i="4"/>
  <c r="C15" i="3"/>
  <c r="B14" i="3"/>
  <c r="B15" i="14" l="1"/>
  <c r="C16" i="13"/>
  <c r="B15" i="13"/>
  <c r="C16" i="12"/>
  <c r="B15" i="12"/>
  <c r="C15" i="11"/>
  <c r="B14" i="11"/>
  <c r="C16" i="10"/>
  <c r="B15" i="10"/>
  <c r="C15" i="9"/>
  <c r="B14" i="9"/>
  <c r="C15" i="8"/>
  <c r="B14" i="8"/>
  <c r="C16" i="7"/>
  <c r="B15" i="7"/>
  <c r="C15" i="6"/>
  <c r="B14" i="6"/>
  <c r="C15" i="5"/>
  <c r="B14" i="5"/>
  <c r="C15" i="4"/>
  <c r="B14" i="4"/>
  <c r="B15" i="3"/>
  <c r="C16" i="3"/>
  <c r="B16" i="14" l="1"/>
  <c r="C17" i="13"/>
  <c r="B16" i="13"/>
  <c r="C17" i="12"/>
  <c r="B16" i="12"/>
  <c r="C16" i="11"/>
  <c r="B15" i="11"/>
  <c r="C17" i="10"/>
  <c r="B16" i="10"/>
  <c r="C16" i="9"/>
  <c r="B15" i="9"/>
  <c r="C16" i="8"/>
  <c r="B15" i="8"/>
  <c r="C17" i="7"/>
  <c r="B16" i="7"/>
  <c r="C16" i="6"/>
  <c r="B15" i="6"/>
  <c r="C16" i="5"/>
  <c r="B15" i="5"/>
  <c r="C16" i="4"/>
  <c r="B15" i="4"/>
  <c r="C17" i="3"/>
  <c r="B16" i="3"/>
  <c r="B17" i="14" l="1"/>
  <c r="C18" i="13"/>
  <c r="B17" i="13"/>
  <c r="C18" i="12"/>
  <c r="B17" i="12"/>
  <c r="C17" i="11"/>
  <c r="B16" i="11"/>
  <c r="C18" i="10"/>
  <c r="B17" i="10"/>
  <c r="C17" i="9"/>
  <c r="B16" i="9"/>
  <c r="C17" i="8"/>
  <c r="B16" i="8"/>
  <c r="C18" i="7"/>
  <c r="B17" i="7"/>
  <c r="C17" i="6"/>
  <c r="B16" i="6"/>
  <c r="C17" i="5"/>
  <c r="B16" i="5"/>
  <c r="C17" i="4"/>
  <c r="B16" i="4"/>
  <c r="C18" i="3"/>
  <c r="B17" i="3"/>
  <c r="B18" i="14" l="1"/>
  <c r="C19" i="13"/>
  <c r="B18" i="13"/>
  <c r="C19" i="12"/>
  <c r="B18" i="12"/>
  <c r="C18" i="11"/>
  <c r="B17" i="11"/>
  <c r="C19" i="10"/>
  <c r="B18" i="10"/>
  <c r="C18" i="9"/>
  <c r="B17" i="9"/>
  <c r="B17" i="8"/>
  <c r="C18" i="8"/>
  <c r="C19" i="7"/>
  <c r="B18" i="7"/>
  <c r="C18" i="6"/>
  <c r="B17" i="6"/>
  <c r="C18" i="5"/>
  <c r="B17" i="5"/>
  <c r="B17" i="4"/>
  <c r="C18" i="4"/>
  <c r="C19" i="3"/>
  <c r="B18" i="3"/>
  <c r="C20" i="13" l="1"/>
  <c r="B19" i="13"/>
  <c r="C20" i="12"/>
  <c r="B19" i="12"/>
  <c r="C19" i="11"/>
  <c r="B18" i="11"/>
  <c r="C20" i="10"/>
  <c r="B19" i="10"/>
  <c r="C19" i="9"/>
  <c r="B18" i="9"/>
  <c r="C19" i="8"/>
  <c r="B18" i="8"/>
  <c r="C20" i="7"/>
  <c r="B19" i="7"/>
  <c r="C19" i="6"/>
  <c r="B18" i="6"/>
  <c r="B18" i="5"/>
  <c r="C19" i="5"/>
  <c r="C19" i="4"/>
  <c r="B18" i="4"/>
  <c r="C20" i="3"/>
  <c r="B19" i="3"/>
  <c r="C21" i="13" l="1"/>
  <c r="B20" i="13"/>
  <c r="B20" i="12"/>
  <c r="C21" i="12"/>
  <c r="C20" i="11"/>
  <c r="B19" i="11"/>
  <c r="C21" i="10"/>
  <c r="B20" i="10"/>
  <c r="C20" i="9"/>
  <c r="B19" i="9"/>
  <c r="C20" i="8"/>
  <c r="B19" i="8"/>
  <c r="C21" i="7"/>
  <c r="B20" i="7"/>
  <c r="C20" i="6"/>
  <c r="B19" i="6"/>
  <c r="C20" i="5"/>
  <c r="B19" i="5"/>
  <c r="C20" i="4"/>
  <c r="B19" i="4"/>
  <c r="C21" i="3"/>
  <c r="B20" i="3"/>
  <c r="C22" i="13" l="1"/>
  <c r="B21" i="13"/>
  <c r="C22" i="12"/>
  <c r="B21" i="12"/>
  <c r="C21" i="11"/>
  <c r="B20" i="11"/>
  <c r="C22" i="10"/>
  <c r="B21" i="10"/>
  <c r="C21" i="9"/>
  <c r="B20" i="9"/>
  <c r="C21" i="8"/>
  <c r="B20" i="8"/>
  <c r="C22" i="7"/>
  <c r="B21" i="7"/>
  <c r="C21" i="6"/>
  <c r="B20" i="6"/>
  <c r="B20" i="5"/>
  <c r="C21" i="5"/>
  <c r="B20" i="4"/>
  <c r="C21" i="4"/>
  <c r="C22" i="3"/>
  <c r="B21" i="3"/>
  <c r="C23" i="13" l="1"/>
  <c r="B22" i="13"/>
  <c r="C23" i="12"/>
  <c r="B22" i="12"/>
  <c r="C22" i="11"/>
  <c r="B21" i="11"/>
  <c r="C23" i="10"/>
  <c r="B22" i="10"/>
  <c r="C22" i="9"/>
  <c r="B21" i="9"/>
  <c r="C22" i="8"/>
  <c r="B21" i="8"/>
  <c r="C23" i="7"/>
  <c r="B22" i="7"/>
  <c r="C22" i="6"/>
  <c r="B21" i="6"/>
  <c r="C22" i="5"/>
  <c r="B21" i="5"/>
  <c r="C22" i="4"/>
  <c r="B21" i="4"/>
  <c r="C23" i="3"/>
  <c r="B22" i="3"/>
  <c r="C24" i="13" l="1"/>
  <c r="B23" i="13"/>
  <c r="C24" i="12"/>
  <c r="B23" i="12"/>
  <c r="C23" i="11"/>
  <c r="B22" i="11"/>
  <c r="C24" i="10"/>
  <c r="B23" i="10"/>
  <c r="C23" i="9"/>
  <c r="B22" i="9"/>
  <c r="C23" i="8"/>
  <c r="B22" i="8"/>
  <c r="C24" i="7"/>
  <c r="B23" i="7"/>
  <c r="C23" i="6"/>
  <c r="B22" i="6"/>
  <c r="C23" i="5"/>
  <c r="B22" i="5"/>
  <c r="C23" i="4"/>
  <c r="B22" i="4"/>
  <c r="C24" i="3"/>
  <c r="B23" i="3"/>
  <c r="C25" i="13" l="1"/>
  <c r="B24" i="13"/>
  <c r="C25" i="12"/>
  <c r="B24" i="12"/>
  <c r="C24" i="11"/>
  <c r="B23" i="11"/>
  <c r="C25" i="10"/>
  <c r="B24" i="10"/>
  <c r="C24" i="9"/>
  <c r="B23" i="9"/>
  <c r="C24" i="8"/>
  <c r="B23" i="8"/>
  <c r="C25" i="7"/>
  <c r="B24" i="7"/>
  <c r="C24" i="6"/>
  <c r="B23" i="6"/>
  <c r="C24" i="5"/>
  <c r="B23" i="5"/>
  <c r="C24" i="4"/>
  <c r="B23" i="4"/>
  <c r="B24" i="3"/>
  <c r="C25" i="3"/>
  <c r="C26" i="13" l="1"/>
  <c r="B25" i="13"/>
  <c r="C26" i="12"/>
  <c r="B25" i="12"/>
  <c r="C25" i="11"/>
  <c r="B24" i="11"/>
  <c r="C26" i="10"/>
  <c r="B25" i="10"/>
  <c r="C25" i="9"/>
  <c r="B24" i="9"/>
  <c r="C25" i="8"/>
  <c r="B24" i="8"/>
  <c r="C26" i="7"/>
  <c r="B25" i="7"/>
  <c r="C25" i="6"/>
  <c r="B24" i="6"/>
  <c r="C25" i="5"/>
  <c r="B24" i="5"/>
  <c r="C25" i="4"/>
  <c r="B24" i="4"/>
  <c r="C26" i="3"/>
  <c r="B25" i="3"/>
  <c r="C27" i="13" l="1"/>
  <c r="B26" i="13"/>
  <c r="C27" i="12"/>
  <c r="B26" i="12"/>
  <c r="C26" i="11"/>
  <c r="B25" i="11"/>
  <c r="C27" i="10"/>
  <c r="B26" i="10"/>
  <c r="C26" i="9"/>
  <c r="B25" i="9"/>
  <c r="C26" i="8"/>
  <c r="B25" i="8"/>
  <c r="C27" i="7"/>
  <c r="B26" i="7"/>
  <c r="B25" i="6"/>
  <c r="C26" i="6"/>
  <c r="C26" i="5"/>
  <c r="B25" i="5"/>
  <c r="C26" i="4"/>
  <c r="B25" i="4"/>
  <c r="C27" i="3"/>
  <c r="B26" i="3"/>
  <c r="B27" i="13" l="1"/>
  <c r="C28" i="13"/>
  <c r="C28" i="12"/>
  <c r="B27" i="12"/>
  <c r="B26" i="11"/>
  <c r="C27" i="11"/>
  <c r="C28" i="10"/>
  <c r="B27" i="10"/>
  <c r="B26" i="9"/>
  <c r="C27" i="9"/>
  <c r="B26" i="8"/>
  <c r="C27" i="8"/>
  <c r="C28" i="7"/>
  <c r="B27" i="7"/>
  <c r="B26" i="6"/>
  <c r="C27" i="6"/>
  <c r="C27" i="5"/>
  <c r="B26" i="5"/>
  <c r="C27" i="4"/>
  <c r="B26" i="4"/>
  <c r="C28" i="3"/>
  <c r="B27" i="3"/>
  <c r="C29" i="13" l="1"/>
  <c r="B28" i="13"/>
  <c r="B28" i="12"/>
  <c r="C29" i="12"/>
  <c r="C28" i="11"/>
  <c r="B27" i="11"/>
  <c r="C29" i="10"/>
  <c r="B28" i="10"/>
  <c r="C28" i="9"/>
  <c r="B27" i="9"/>
  <c r="C28" i="8"/>
  <c r="B27" i="8"/>
  <c r="B28" i="7"/>
  <c r="C29" i="7"/>
  <c r="C28" i="6"/>
  <c r="B27" i="6"/>
  <c r="C28" i="5"/>
  <c r="B27" i="5"/>
  <c r="C28" i="4"/>
  <c r="B27" i="4"/>
  <c r="C29" i="3"/>
  <c r="B28" i="3"/>
  <c r="C30" i="13" l="1"/>
  <c r="B29" i="13"/>
  <c r="C30" i="12"/>
  <c r="B29" i="12"/>
  <c r="C29" i="11"/>
  <c r="B28" i="11"/>
  <c r="C30" i="10"/>
  <c r="B29" i="10"/>
  <c r="C29" i="9"/>
  <c r="B28" i="9"/>
  <c r="C29" i="8"/>
  <c r="B28" i="8"/>
  <c r="C30" i="7"/>
  <c r="B29" i="7"/>
  <c r="C29" i="6"/>
  <c r="B28" i="6"/>
  <c r="C29" i="5"/>
  <c r="B28" i="5"/>
  <c r="C29" i="4"/>
  <c r="B28" i="4"/>
  <c r="C30" i="3"/>
  <c r="B29" i="3"/>
  <c r="C31" i="13" l="1"/>
  <c r="B30" i="13"/>
  <c r="C31" i="12"/>
  <c r="B30" i="12"/>
  <c r="C30" i="11"/>
  <c r="B29" i="11"/>
  <c r="C31" i="10"/>
  <c r="B30" i="10"/>
  <c r="C30" i="9"/>
  <c r="B29" i="9"/>
  <c r="C30" i="8"/>
  <c r="B29" i="8"/>
  <c r="C31" i="7"/>
  <c r="B30" i="7"/>
  <c r="C30" i="6"/>
  <c r="B29" i="6"/>
  <c r="C30" i="5"/>
  <c r="B29" i="5"/>
  <c r="C30" i="4"/>
  <c r="B29" i="4"/>
  <c r="C31" i="3"/>
  <c r="B30" i="3"/>
  <c r="C32" i="13" l="1"/>
  <c r="B31" i="13"/>
  <c r="C32" i="12"/>
  <c r="B31" i="12"/>
  <c r="C31" i="11"/>
  <c r="B30" i="11"/>
  <c r="C32" i="10"/>
  <c r="B31" i="10"/>
  <c r="C31" i="9"/>
  <c r="B30" i="9"/>
  <c r="C31" i="8"/>
  <c r="B30" i="8"/>
  <c r="C32" i="7"/>
  <c r="B31" i="7"/>
  <c r="C31" i="6"/>
  <c r="B30" i="6"/>
  <c r="C31" i="5"/>
  <c r="B30" i="5"/>
  <c r="C31" i="4"/>
  <c r="B30" i="4"/>
  <c r="B31" i="3"/>
  <c r="C32" i="3"/>
  <c r="C33" i="13" l="1"/>
  <c r="B32" i="13"/>
  <c r="C33" i="12"/>
  <c r="B32" i="12"/>
  <c r="C32" i="11"/>
  <c r="B31" i="11"/>
  <c r="C33" i="10"/>
  <c r="B32" i="10"/>
  <c r="C32" i="9"/>
  <c r="B31" i="9"/>
  <c r="C32" i="8"/>
  <c r="B31" i="8"/>
  <c r="B32" i="7"/>
  <c r="C33" i="7"/>
  <c r="C32" i="6"/>
  <c r="B31" i="6"/>
  <c r="C32" i="5"/>
  <c r="B31" i="5"/>
  <c r="C32" i="4"/>
  <c r="B31" i="4"/>
  <c r="C33" i="3"/>
  <c r="B32" i="3"/>
  <c r="C34" i="13" l="1"/>
  <c r="B33" i="13"/>
  <c r="C34" i="12"/>
  <c r="B33" i="12"/>
  <c r="C33" i="11"/>
  <c r="B32" i="11"/>
  <c r="C34" i="10"/>
  <c r="B33" i="10"/>
  <c r="C33" i="9"/>
  <c r="B32" i="9"/>
  <c r="C33" i="8"/>
  <c r="B32" i="8"/>
  <c r="C34" i="7"/>
  <c r="B33" i="7"/>
  <c r="C33" i="6"/>
  <c r="B32" i="6"/>
  <c r="C33" i="5"/>
  <c r="B32" i="5"/>
  <c r="C33" i="4"/>
  <c r="B32" i="4"/>
  <c r="C34" i="3"/>
  <c r="B33" i="3"/>
  <c r="C35" i="13" l="1"/>
  <c r="B34" i="13"/>
  <c r="C35" i="12"/>
  <c r="B34" i="12"/>
  <c r="C34" i="11"/>
  <c r="B33" i="11"/>
  <c r="C35" i="10"/>
  <c r="B34" i="10"/>
  <c r="C34" i="9"/>
  <c r="B33" i="9"/>
  <c r="B33" i="8"/>
  <c r="C34" i="8"/>
  <c r="C35" i="7"/>
  <c r="B34" i="7"/>
  <c r="C34" i="6"/>
  <c r="B33" i="6"/>
  <c r="C34" i="5"/>
  <c r="B33" i="5"/>
  <c r="C34" i="4"/>
  <c r="B33" i="4"/>
  <c r="C35" i="3"/>
  <c r="B34" i="3"/>
  <c r="B35" i="13" l="1"/>
  <c r="C36" i="13"/>
  <c r="C36" i="12"/>
  <c r="B35" i="12"/>
  <c r="C35" i="11"/>
  <c r="B34" i="11"/>
  <c r="C36" i="10"/>
  <c r="B35" i="10"/>
  <c r="B34" i="9"/>
  <c r="C35" i="9"/>
  <c r="B34" i="8"/>
  <c r="C35" i="8"/>
  <c r="C36" i="7"/>
  <c r="B35" i="7"/>
  <c r="C35" i="6"/>
  <c r="B34" i="6"/>
  <c r="B34" i="5"/>
  <c r="C35" i="5"/>
  <c r="C35" i="4"/>
  <c r="B34" i="4"/>
  <c r="C36" i="3"/>
  <c r="B35" i="3"/>
  <c r="C37" i="13" l="1"/>
  <c r="B37" i="13" s="1"/>
  <c r="B36" i="13"/>
  <c r="C37" i="12"/>
  <c r="B37" i="12" s="1"/>
  <c r="B36" i="12"/>
  <c r="C36" i="11"/>
  <c r="B35" i="11"/>
  <c r="B36" i="10"/>
  <c r="C37" i="10"/>
  <c r="B37" i="10" s="1"/>
  <c r="C36" i="9"/>
  <c r="B35" i="9"/>
  <c r="C36" i="8"/>
  <c r="B35" i="8"/>
  <c r="B36" i="7"/>
  <c r="C37" i="7"/>
  <c r="B37" i="7" s="1"/>
  <c r="C36" i="6"/>
  <c r="B35" i="6"/>
  <c r="C36" i="5"/>
  <c r="B35" i="5"/>
  <c r="C36" i="4"/>
  <c r="B35" i="4"/>
  <c r="C37" i="3"/>
  <c r="B37" i="3" s="1"/>
  <c r="B36" i="3"/>
  <c r="C37" i="11" l="1"/>
  <c r="B37" i="11" s="1"/>
  <c r="B36" i="11"/>
  <c r="C37" i="9"/>
  <c r="B37" i="9" s="1"/>
  <c r="B36" i="9"/>
  <c r="C37" i="8"/>
  <c r="B37" i="8" s="1"/>
  <c r="B36" i="8"/>
  <c r="C37" i="6"/>
  <c r="B37" i="6" s="1"/>
  <c r="B36" i="6"/>
  <c r="C37" i="5"/>
  <c r="B37" i="5" s="1"/>
  <c r="B36" i="5"/>
  <c r="C37" i="4"/>
  <c r="B37" i="4" s="1"/>
  <c r="B36" i="4"/>
  <c r="R38" i="1"/>
  <c r="R7" i="14" s="1"/>
  <c r="R19" i="14" s="1"/>
  <c r="Q7" i="1"/>
  <c r="R40" i="1"/>
  <c r="R6" i="3" s="1"/>
  <c r="R40" i="3" s="1"/>
  <c r="R6" i="4" s="1"/>
  <c r="R40" i="4" s="1"/>
  <c r="R6" i="5" s="1"/>
  <c r="R40" i="5" s="1"/>
  <c r="R6" i="6" s="1"/>
  <c r="R40" i="6" s="1"/>
  <c r="R6" i="7" s="1"/>
  <c r="R40" i="7" s="1"/>
  <c r="R6" i="8" s="1"/>
  <c r="R40" i="8" s="1"/>
  <c r="R6" i="9" s="1"/>
  <c r="R40" i="9" s="1"/>
  <c r="R6" i="10" s="1"/>
  <c r="R40" i="10" s="1"/>
  <c r="R6" i="11" s="1"/>
  <c r="R40" i="11" s="1"/>
  <c r="R6" i="12" s="1"/>
  <c r="R40" i="12" s="1"/>
  <c r="R6" i="13" s="1"/>
  <c r="R40" i="13" s="1"/>
  <c r="P38" i="1"/>
  <c r="P7" i="14" s="1"/>
  <c r="P21" i="14" s="1"/>
  <c r="K38" i="1"/>
  <c r="K7" i="14" s="1"/>
  <c r="K19" i="14" s="1"/>
  <c r="J38" i="1"/>
  <c r="J7" i="14" s="1"/>
  <c r="I38" i="1"/>
  <c r="I7" i="14" s="1"/>
  <c r="I21" i="14" s="1"/>
  <c r="H38" i="1"/>
  <c r="F38" i="1"/>
  <c r="F7" i="14" s="1"/>
  <c r="F21" i="14" s="1"/>
  <c r="J40" i="1"/>
  <c r="J6" i="3"/>
  <c r="J40" i="3" s="1"/>
  <c r="G38" i="1"/>
  <c r="G7" i="14" s="1"/>
  <c r="H40" i="1"/>
  <c r="H6" i="3"/>
  <c r="H40" i="3" s="1"/>
  <c r="F40" i="1"/>
  <c r="F6" i="3" s="1"/>
  <c r="F40" i="3" s="1"/>
  <c r="F6" i="4" s="1"/>
  <c r="F40" i="4" s="1"/>
  <c r="F6" i="5" s="1"/>
  <c r="F40" i="5" s="1"/>
  <c r="F6" i="6" s="1"/>
  <c r="F40" i="6" s="1"/>
  <c r="F6" i="7" s="1"/>
  <c r="F40" i="7" s="1"/>
  <c r="F6" i="8" s="1"/>
  <c r="F40" i="8" s="1"/>
  <c r="F6" i="9" s="1"/>
  <c r="F40" i="9" s="1"/>
  <c r="F6" i="10" s="1"/>
  <c r="F40" i="10" s="1"/>
  <c r="F6" i="11" s="1"/>
  <c r="F40" i="11" s="1"/>
  <c r="F6" i="12" s="1"/>
  <c r="F40" i="12" s="1"/>
  <c r="F6" i="13" s="1"/>
  <c r="F40" i="13" s="1"/>
  <c r="P7" i="1"/>
  <c r="P40" i="1" s="1"/>
  <c r="P6" i="3" s="1"/>
  <c r="P40" i="3" s="1"/>
  <c r="P6" i="4" s="1"/>
  <c r="P40" i="4" s="1"/>
  <c r="P6" i="5" s="1"/>
  <c r="P40" i="5" s="1"/>
  <c r="P6" i="6" s="1"/>
  <c r="P40" i="6" s="1"/>
  <c r="P6" i="7" s="1"/>
  <c r="P40" i="7" s="1"/>
  <c r="P6" i="8" s="1"/>
  <c r="P40" i="8" s="1"/>
  <c r="P6" i="9" s="1"/>
  <c r="P40" i="9" s="1"/>
  <c r="P6" i="10" s="1"/>
  <c r="P40" i="10" s="1"/>
  <c r="P6" i="11" s="1"/>
  <c r="P40" i="11" s="1"/>
  <c r="P6" i="12" s="1"/>
  <c r="P40" i="12" s="1"/>
  <c r="P6" i="13" s="1"/>
  <c r="P40" i="13" s="1"/>
  <c r="R7" i="1"/>
  <c r="V7" i="1" s="1"/>
  <c r="V38" i="1" s="1"/>
  <c r="V7" i="14" s="1"/>
  <c r="X7" i="1"/>
  <c r="X38" i="1" s="1"/>
  <c r="X7" i="14" s="1"/>
  <c r="I40" i="1"/>
  <c r="I6" i="3" s="1"/>
  <c r="I40" i="3" s="1"/>
  <c r="I6" i="4" s="1"/>
  <c r="I40" i="4" s="1"/>
  <c r="I6" i="5" s="1"/>
  <c r="I40" i="5" s="1"/>
  <c r="I6" i="6" s="1"/>
  <c r="I40" i="6" s="1"/>
  <c r="I6" i="7" s="1"/>
  <c r="I40" i="7" s="1"/>
  <c r="I6" i="8" s="1"/>
  <c r="I40" i="8" s="1"/>
  <c r="I6" i="9" s="1"/>
  <c r="I40" i="9" s="1"/>
  <c r="I6" i="10" s="1"/>
  <c r="I40" i="10" s="1"/>
  <c r="I6" i="11" s="1"/>
  <c r="I40" i="11" s="1"/>
  <c r="I6" i="12" s="1"/>
  <c r="I40" i="12" s="1"/>
  <c r="I6" i="13" s="1"/>
  <c r="I40" i="13" s="1"/>
  <c r="G40" i="1"/>
  <c r="G6" i="3"/>
  <c r="G40" i="3" s="1"/>
  <c r="G6" i="4" s="1"/>
  <c r="G40" i="4" s="1"/>
  <c r="G6" i="5" s="1"/>
  <c r="G40" i="5" s="1"/>
  <c r="G6" i="6" s="1"/>
  <c r="G40" i="6" s="1"/>
  <c r="G6" i="7" s="1"/>
  <c r="G40" i="7" s="1"/>
  <c r="G6" i="8" s="1"/>
  <c r="G40" i="8" s="1"/>
  <c r="G6" i="9" s="1"/>
  <c r="G40" i="9" s="1"/>
  <c r="G6" i="10" s="1"/>
  <c r="G40" i="10" s="1"/>
  <c r="G6" i="11" s="1"/>
  <c r="G40" i="11" s="1"/>
  <c r="G6" i="12" s="1"/>
  <c r="G40" i="12" s="1"/>
  <c r="G6" i="13" s="1"/>
  <c r="G40" i="13" s="1"/>
  <c r="K40" i="1"/>
  <c r="K6" i="3"/>
  <c r="K40" i="3" s="1"/>
  <c r="K6" i="4" s="1"/>
  <c r="K40" i="4" s="1"/>
  <c r="K6" i="5" s="1"/>
  <c r="K40" i="5" s="1"/>
  <c r="K6" i="6" s="1"/>
  <c r="K40" i="6" s="1"/>
  <c r="K6" i="7" s="1"/>
  <c r="K40" i="7" s="1"/>
  <c r="K6" i="8" s="1"/>
  <c r="K40" i="8" s="1"/>
  <c r="K6" i="9" s="1"/>
  <c r="K40" i="9" s="1"/>
  <c r="K6" i="10" s="1"/>
  <c r="K40" i="10" s="1"/>
  <c r="K6" i="11" s="1"/>
  <c r="K40" i="11" s="1"/>
  <c r="K6" i="12" s="1"/>
  <c r="K40" i="12" s="1"/>
  <c r="K6" i="13" s="1"/>
  <c r="K40" i="13" s="1"/>
  <c r="J41" i="1" l="1"/>
  <c r="I19" i="14"/>
  <c r="J39" i="1"/>
  <c r="AC7" i="14"/>
  <c r="K21" i="14"/>
  <c r="R21" i="14"/>
  <c r="H41" i="3"/>
  <c r="H6" i="4"/>
  <c r="H40" i="4" s="1"/>
  <c r="H6" i="5" s="1"/>
  <c r="H40" i="5" s="1"/>
  <c r="H41" i="5" s="1"/>
  <c r="H39" i="1"/>
  <c r="H7" i="14"/>
  <c r="AB7" i="14" s="1"/>
  <c r="P19" i="14"/>
  <c r="F19" i="14"/>
  <c r="X19" i="14"/>
  <c r="X21" i="14"/>
  <c r="AA7" i="14"/>
  <c r="H6" i="6"/>
  <c r="H40" i="6" s="1"/>
  <c r="V19" i="14"/>
  <c r="V21" i="14"/>
  <c r="J21" i="14"/>
  <c r="J22" i="14" s="1"/>
  <c r="J19" i="14"/>
  <c r="J20" i="14" s="1"/>
  <c r="Q38" i="1"/>
  <c r="Q7" i="14" s="1"/>
  <c r="Q40" i="1"/>
  <c r="Q6" i="3" s="1"/>
  <c r="Q40" i="3" s="1"/>
  <c r="Q6" i="4" s="1"/>
  <c r="Q40" i="4" s="1"/>
  <c r="Q6" i="5" s="1"/>
  <c r="Q40" i="5" s="1"/>
  <c r="Q6" i="6" s="1"/>
  <c r="Q40" i="6" s="1"/>
  <c r="Q6" i="7" s="1"/>
  <c r="Q40" i="7" s="1"/>
  <c r="Q6" i="8" s="1"/>
  <c r="Q40" i="8" s="1"/>
  <c r="Q6" i="9" s="1"/>
  <c r="Q40" i="9" s="1"/>
  <c r="Q6" i="10" s="1"/>
  <c r="Q40" i="10" s="1"/>
  <c r="Q6" i="11" s="1"/>
  <c r="Q40" i="11" s="1"/>
  <c r="Q6" i="12" s="1"/>
  <c r="Q40" i="12" s="1"/>
  <c r="Q6" i="13" s="1"/>
  <c r="Q40" i="13" s="1"/>
  <c r="V40" i="1"/>
  <c r="V6" i="3" s="1"/>
  <c r="V40" i="3" s="1"/>
  <c r="V6" i="4" s="1"/>
  <c r="V40" i="4" s="1"/>
  <c r="V6" i="5" s="1"/>
  <c r="V40" i="5" s="1"/>
  <c r="V6" i="6" s="1"/>
  <c r="V40" i="6" s="1"/>
  <c r="V6" i="7" s="1"/>
  <c r="V40" i="7" s="1"/>
  <c r="V6" i="8" s="1"/>
  <c r="V40" i="8" s="1"/>
  <c r="V6" i="9" s="1"/>
  <c r="V40" i="9" s="1"/>
  <c r="V6" i="10" s="1"/>
  <c r="V40" i="10" s="1"/>
  <c r="V6" i="11" s="1"/>
  <c r="V40" i="11" s="1"/>
  <c r="V6" i="12" s="1"/>
  <c r="V40" i="12" s="1"/>
  <c r="V6" i="13" s="1"/>
  <c r="V40" i="13" s="1"/>
  <c r="H41" i="1"/>
  <c r="J6" i="4"/>
  <c r="J40" i="4" s="1"/>
  <c r="J41" i="3"/>
  <c r="AA7" i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40" i="1" s="1"/>
  <c r="X40" i="1"/>
  <c r="X6" i="3" s="1"/>
  <c r="G19" i="14"/>
  <c r="G21" i="14"/>
  <c r="H41" i="4"/>
  <c r="H21" i="14" l="1"/>
  <c r="H22" i="14" s="1"/>
  <c r="H19" i="14"/>
  <c r="H20" i="14" s="1"/>
  <c r="J41" i="4"/>
  <c r="J6" i="5"/>
  <c r="J40" i="5" s="1"/>
  <c r="H6" i="7"/>
  <c r="H40" i="7" s="1"/>
  <c r="H41" i="6"/>
  <c r="Q19" i="14"/>
  <c r="Q21" i="14"/>
  <c r="X40" i="3"/>
  <c r="X6" i="4" s="1"/>
  <c r="AA6" i="3"/>
  <c r="AA7" i="3" s="1"/>
  <c r="AA8" i="3" s="1"/>
  <c r="AA9" i="3" s="1"/>
  <c r="AA10" i="3" s="1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AA21" i="3" s="1"/>
  <c r="AA22" i="3" s="1"/>
  <c r="AA23" i="3" s="1"/>
  <c r="AA24" i="3" s="1"/>
  <c r="AA25" i="3" s="1"/>
  <c r="AA26" i="3" s="1"/>
  <c r="AA27" i="3" s="1"/>
  <c r="AA28" i="3" s="1"/>
  <c r="AA29" i="3" s="1"/>
  <c r="AA30" i="3" s="1"/>
  <c r="AA31" i="3" s="1"/>
  <c r="AA32" i="3" s="1"/>
  <c r="AA33" i="3" s="1"/>
  <c r="AA34" i="3" s="1"/>
  <c r="AA35" i="3" s="1"/>
  <c r="AA36" i="3" s="1"/>
  <c r="AA37" i="3" s="1"/>
  <c r="AA40" i="3" s="1"/>
  <c r="AA21" i="14"/>
  <c r="AA19" i="14"/>
  <c r="AA6" i="4" l="1"/>
  <c r="AA7" i="4" s="1"/>
  <c r="AA8" i="4" s="1"/>
  <c r="AA9" i="4" s="1"/>
  <c r="AA10" i="4" s="1"/>
  <c r="AA11" i="4" s="1"/>
  <c r="AA12" i="4" s="1"/>
  <c r="AA13" i="4" s="1"/>
  <c r="AA14" i="4" s="1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40" i="4" s="1"/>
  <c r="X40" i="4"/>
  <c r="X6" i="5" s="1"/>
  <c r="H41" i="7"/>
  <c r="H6" i="8"/>
  <c r="H40" i="8" s="1"/>
  <c r="J6" i="6"/>
  <c r="J40" i="6" s="1"/>
  <c r="J41" i="5"/>
  <c r="H41" i="8" l="1"/>
  <c r="H6" i="9"/>
  <c r="H40" i="9" s="1"/>
  <c r="J6" i="7"/>
  <c r="J40" i="7" s="1"/>
  <c r="J41" i="6"/>
  <c r="X40" i="5"/>
  <c r="X6" i="6" s="1"/>
  <c r="AA6" i="5"/>
  <c r="AA7" i="5" s="1"/>
  <c r="AA8" i="5" s="1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40" i="5" s="1"/>
  <c r="X40" i="6" l="1"/>
  <c r="X6" i="7" s="1"/>
  <c r="AA6" i="6"/>
  <c r="AA7" i="6" s="1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29" i="6" s="1"/>
  <c r="AA30" i="6" s="1"/>
  <c r="AA31" i="6" s="1"/>
  <c r="AA32" i="6" s="1"/>
  <c r="AA33" i="6" s="1"/>
  <c r="AA34" i="6" s="1"/>
  <c r="AA35" i="6" s="1"/>
  <c r="AA36" i="6" s="1"/>
  <c r="AA37" i="6" s="1"/>
  <c r="AA40" i="6" s="1"/>
  <c r="J6" i="8"/>
  <c r="J40" i="8" s="1"/>
  <c r="J41" i="7"/>
  <c r="H41" i="9"/>
  <c r="H6" i="10"/>
  <c r="H40" i="10" s="1"/>
  <c r="J41" i="8" l="1"/>
  <c r="J6" i="9"/>
  <c r="J40" i="9" s="1"/>
  <c r="H6" i="11"/>
  <c r="H40" i="11" s="1"/>
  <c r="H41" i="10"/>
  <c r="X40" i="7"/>
  <c r="X6" i="8" s="1"/>
  <c r="AA6" i="7"/>
  <c r="AA7" i="7" s="1"/>
  <c r="AA8" i="7" s="1"/>
  <c r="AA9" i="7" s="1"/>
  <c r="AA10" i="7" s="1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6" i="7" s="1"/>
  <c r="AA37" i="7" s="1"/>
  <c r="AA40" i="7" s="1"/>
  <c r="AA6" i="8" l="1"/>
  <c r="AA7" i="8" s="1"/>
  <c r="AA8" i="8" s="1"/>
  <c r="AA9" i="8" s="1"/>
  <c r="AA10" i="8" s="1"/>
  <c r="AA11" i="8" s="1"/>
  <c r="AA12" i="8" s="1"/>
  <c r="AA13" i="8" s="1"/>
  <c r="AA14" i="8" s="1"/>
  <c r="AA15" i="8" s="1"/>
  <c r="AA16" i="8" s="1"/>
  <c r="AA17" i="8" s="1"/>
  <c r="AA18" i="8" s="1"/>
  <c r="AA19" i="8" s="1"/>
  <c r="AA20" i="8" s="1"/>
  <c r="AA21" i="8" s="1"/>
  <c r="AA22" i="8" s="1"/>
  <c r="AA23" i="8" s="1"/>
  <c r="AA24" i="8" s="1"/>
  <c r="AA25" i="8" s="1"/>
  <c r="AA26" i="8" s="1"/>
  <c r="AA27" i="8" s="1"/>
  <c r="AA28" i="8" s="1"/>
  <c r="AA29" i="8" s="1"/>
  <c r="AA30" i="8" s="1"/>
  <c r="AA31" i="8" s="1"/>
  <c r="AA32" i="8" s="1"/>
  <c r="AA33" i="8" s="1"/>
  <c r="AA34" i="8" s="1"/>
  <c r="AA35" i="8" s="1"/>
  <c r="AA36" i="8" s="1"/>
  <c r="AA37" i="8" s="1"/>
  <c r="AA40" i="8" s="1"/>
  <c r="X40" i="8"/>
  <c r="X6" i="9" s="1"/>
  <c r="H41" i="11"/>
  <c r="H6" i="12"/>
  <c r="H40" i="12" s="1"/>
  <c r="J41" i="9"/>
  <c r="J6" i="10"/>
  <c r="J40" i="10" s="1"/>
  <c r="J6" i="11" l="1"/>
  <c r="J40" i="11" s="1"/>
  <c r="J41" i="10"/>
  <c r="H6" i="13"/>
  <c r="H40" i="13" s="1"/>
  <c r="H41" i="13" s="1"/>
  <c r="H41" i="12"/>
  <c r="X40" i="9"/>
  <c r="X6" i="10" s="1"/>
  <c r="AA6" i="9"/>
  <c r="AA7" i="9" s="1"/>
  <c r="AA8" i="9" s="1"/>
  <c r="AA9" i="9" s="1"/>
  <c r="AA10" i="9" s="1"/>
  <c r="AA11" i="9" s="1"/>
  <c r="AA12" i="9" s="1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40" i="9" s="1"/>
  <c r="X40" i="10" l="1"/>
  <c r="X6" i="11" s="1"/>
  <c r="AA6" i="10"/>
  <c r="AA7" i="10" s="1"/>
  <c r="AA8" i="10" s="1"/>
  <c r="AA9" i="10" s="1"/>
  <c r="AA10" i="10" s="1"/>
  <c r="AA11" i="10" s="1"/>
  <c r="AA12" i="10" s="1"/>
  <c r="AA13" i="10" s="1"/>
  <c r="AA14" i="10" s="1"/>
  <c r="AA15" i="10" s="1"/>
  <c r="AA16" i="10" s="1"/>
  <c r="AA17" i="10" s="1"/>
  <c r="AA18" i="10" s="1"/>
  <c r="AA19" i="10" s="1"/>
  <c r="AA20" i="10" s="1"/>
  <c r="AA21" i="10" s="1"/>
  <c r="AA22" i="10" s="1"/>
  <c r="AA23" i="10" s="1"/>
  <c r="AA24" i="10" s="1"/>
  <c r="AA25" i="10" s="1"/>
  <c r="AA26" i="10" s="1"/>
  <c r="AA27" i="10" s="1"/>
  <c r="AA28" i="10" s="1"/>
  <c r="AA29" i="10" s="1"/>
  <c r="AA30" i="10" s="1"/>
  <c r="AA31" i="10" s="1"/>
  <c r="AA32" i="10" s="1"/>
  <c r="AA33" i="10" s="1"/>
  <c r="AA34" i="10" s="1"/>
  <c r="AA35" i="10" s="1"/>
  <c r="AA36" i="10" s="1"/>
  <c r="AA37" i="10" s="1"/>
  <c r="AA40" i="10" s="1"/>
  <c r="J6" i="12"/>
  <c r="J40" i="12" s="1"/>
  <c r="J41" i="11"/>
  <c r="J41" i="12" l="1"/>
  <c r="J6" i="13"/>
  <c r="J40" i="13" s="1"/>
  <c r="J41" i="13" s="1"/>
  <c r="X40" i="11"/>
  <c r="X6" i="12" s="1"/>
  <c r="AA6" i="11"/>
  <c r="AA7" i="11" s="1"/>
  <c r="AA8" i="11" s="1"/>
  <c r="AA9" i="11" s="1"/>
  <c r="AA10" i="11" s="1"/>
  <c r="AA11" i="11" s="1"/>
  <c r="AA12" i="11" s="1"/>
  <c r="AA13" i="11" s="1"/>
  <c r="AA14" i="11" s="1"/>
  <c r="AA15" i="11" s="1"/>
  <c r="AA16" i="11" s="1"/>
  <c r="AA17" i="11" s="1"/>
  <c r="AA18" i="11" s="1"/>
  <c r="AA19" i="11" s="1"/>
  <c r="AA20" i="11" s="1"/>
  <c r="AA21" i="11" s="1"/>
  <c r="AA22" i="11" s="1"/>
  <c r="AA23" i="11" s="1"/>
  <c r="AA24" i="11" s="1"/>
  <c r="AA25" i="11" s="1"/>
  <c r="AA26" i="11" s="1"/>
  <c r="AA27" i="11" s="1"/>
  <c r="AA28" i="11" s="1"/>
  <c r="AA29" i="11" s="1"/>
  <c r="AA30" i="11" s="1"/>
  <c r="AA31" i="11" s="1"/>
  <c r="AA32" i="11" s="1"/>
  <c r="AA33" i="11" s="1"/>
  <c r="AA34" i="11" s="1"/>
  <c r="AA35" i="11" s="1"/>
  <c r="AA36" i="11" s="1"/>
  <c r="AA37" i="11" s="1"/>
  <c r="AA40" i="11" s="1"/>
  <c r="X40" i="12" l="1"/>
  <c r="X6" i="13" s="1"/>
  <c r="AA6" i="12"/>
  <c r="AA7" i="12" s="1"/>
  <c r="AA8" i="12" s="1"/>
  <c r="AA9" i="12" s="1"/>
  <c r="AA10" i="12" s="1"/>
  <c r="AA11" i="12" s="1"/>
  <c r="AA12" i="12" s="1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40" i="12" s="1"/>
  <c r="X40" i="13" l="1"/>
  <c r="AA6" i="13"/>
  <c r="AA7" i="13" s="1"/>
  <c r="AA8" i="13" s="1"/>
  <c r="AA9" i="13" s="1"/>
  <c r="AA10" i="13" s="1"/>
  <c r="AA11" i="13" s="1"/>
  <c r="AA12" i="13" s="1"/>
  <c r="AA13" i="13" s="1"/>
  <c r="AA14" i="13" s="1"/>
  <c r="AA15" i="13" s="1"/>
  <c r="AA16" i="13" s="1"/>
  <c r="AA17" i="13" s="1"/>
  <c r="AA18" i="13" s="1"/>
  <c r="AA19" i="13" s="1"/>
  <c r="AA20" i="13" s="1"/>
  <c r="AA21" i="13" s="1"/>
  <c r="AA22" i="13" s="1"/>
  <c r="AA23" i="13" s="1"/>
  <c r="AA24" i="13" s="1"/>
  <c r="AA25" i="13" s="1"/>
  <c r="AA26" i="13" s="1"/>
  <c r="AA27" i="13" s="1"/>
  <c r="AA28" i="13" s="1"/>
  <c r="AA29" i="13" s="1"/>
  <c r="AA30" i="13" s="1"/>
  <c r="AA31" i="13" s="1"/>
  <c r="AA32" i="13" s="1"/>
  <c r="AA33" i="13" s="1"/>
  <c r="AA34" i="13" s="1"/>
  <c r="AA35" i="13" s="1"/>
  <c r="AA36" i="13" s="1"/>
  <c r="AA37" i="13" s="1"/>
  <c r="AA40" i="13" s="1"/>
</calcChain>
</file>

<file path=xl/sharedStrings.xml><?xml version="1.0" encoding="utf-8"?>
<sst xmlns="http://schemas.openxmlformats.org/spreadsheetml/2006/main" count="659" uniqueCount="72">
  <si>
    <t>Dátum</t>
  </si>
  <si>
    <t>DPH 10</t>
  </si>
  <si>
    <t>DPH 20</t>
  </si>
  <si>
    <t>DPH 0</t>
  </si>
  <si>
    <t xml:space="preserve">SPOLU TRŽBA </t>
  </si>
  <si>
    <t>PLATBA</t>
  </si>
  <si>
    <t>základ</t>
  </si>
  <si>
    <t>daň</t>
  </si>
  <si>
    <t>zdaňované</t>
  </si>
  <si>
    <t xml:space="preserve"> s oslobodené</t>
  </si>
  <si>
    <t>karta (POS)</t>
  </si>
  <si>
    <t>pokážka / šek</t>
  </si>
  <si>
    <t>iné</t>
  </si>
  <si>
    <t>Hotovosť</t>
  </si>
  <si>
    <t>SPOLU</t>
  </si>
  <si>
    <t>oslobodené</t>
  </si>
  <si>
    <t>zaokrúhlenie</t>
  </si>
  <si>
    <t>tržba</t>
  </si>
  <si>
    <t>Číslo</t>
  </si>
  <si>
    <t>uzávierky</t>
  </si>
  <si>
    <t>Počet</t>
  </si>
  <si>
    <t>kupujúcich</t>
  </si>
  <si>
    <t>Kumulatívny obrat</t>
  </si>
  <si>
    <t>Hrubý GT1</t>
  </si>
  <si>
    <t>Záporný GT3</t>
  </si>
  <si>
    <t>PS</t>
  </si>
  <si>
    <t>KUMULATÍVNE</t>
  </si>
  <si>
    <t>DKP</t>
  </si>
  <si>
    <t>TERMINÁL</t>
  </si>
  <si>
    <t>ÚČTOVNÁ JEDNOTKA</t>
  </si>
  <si>
    <t xml:space="preserve">Inkaso </t>
  </si>
  <si>
    <t>faktúr</t>
  </si>
  <si>
    <t>OBDOBIE</t>
  </si>
  <si>
    <t>SPOLU (MESAČNE)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</si>
  <si>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</si>
  <si>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</si>
  <si>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</si>
  <si>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</si>
  <si>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</si>
  <si>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</si>
  <si>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</si>
  <si>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</si>
  <si>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</si>
  <si>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</si>
  <si>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</si>
  <si>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</si>
  <si>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PS </t>
  </si>
  <si>
    <t>Mesiac</t>
  </si>
  <si>
    <t>DPH 5</t>
  </si>
  <si>
    <t>© Miroslav Gandžala www.agrico.sk</t>
  </si>
  <si>
    <t>Pomôcky pre účtovníkov TU</t>
  </si>
  <si>
    <t>PREVÁDZKA</t>
  </si>
  <si>
    <t>825</t>
  </si>
  <si>
    <t>826</t>
  </si>
  <si>
    <t>827</t>
  </si>
  <si>
    <t>828</t>
  </si>
  <si>
    <t>0</t>
  </si>
  <si>
    <t>Prevod na účet</t>
  </si>
  <si>
    <t>ZOSTATOK</t>
  </si>
  <si>
    <t>Prevod do HP</t>
  </si>
  <si>
    <t>PS zostatku v pokladni zadajte len v januári príslušného roka v riadku 6, stĺpec X</t>
  </si>
  <si>
    <t>PS zadajte len v januári príslušného roka v riadku 6</t>
  </si>
  <si>
    <t>Údaje o PREVÁDZKE, DKP a TERMINÁL zadajte len v januári príslušného roka</t>
  </si>
  <si>
    <t>5 SPOLU</t>
  </si>
  <si>
    <t>10 SPOLU</t>
  </si>
  <si>
    <t>20 SPOLU</t>
  </si>
  <si>
    <t>Obchod 1</t>
  </si>
  <si>
    <t>88812345678123456</t>
  </si>
  <si>
    <t>TERMINÁL_17158952</t>
  </si>
  <si>
    <t>Podnikateľ ABC</t>
  </si>
  <si>
    <t>UKÁŽKOVÁ VERZIA</t>
  </si>
  <si>
    <t>Obmedzenie ukážkovej verzie - je možné zadať len prvých 6 dní každý 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</si>
</sst>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4"/>
      <color theme="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u/>
      <sz val="14"/>
      <color theme="1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  <fill>
      <patternFill patternType="solid">
        <fgColor theme="6" tint="0.39997558519241921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rgb="FFC39BE1"/>
        <bgColor rgb="FFFF9999"/>
      </patternFill>
    </fill>
    <fill>
      <patternFill patternType="solid">
        <fgColor rgb="FFC00000"/>
        <bgColor indexed="64"/>
      </patternFill>
    </fill>
    <fill>
      <patternFill patternType="solid">
        <fgColor rgb="FFCBF577"/>
        <bgColor indexed="64"/>
      </patternFill>
    </fill>
    <fill>
      <patternFill patternType="solid">
        <fgColor rgb="FFCBF577"/>
        <bgColor rgb="FFFCE4D6"/>
      </patternFill>
    </fill>
    <fill>
      <patternFill patternType="solid">
        <fgColor rgb="FFFCAAAC"/>
        <bgColor indexed="64"/>
      </patternFill>
    </fill>
    <fill>
      <patternFill patternType="solid">
        <fgColor rgb="FFC00000"/>
        <bgColor rgb="FFFF9999"/>
      </patternFill>
    </fill>
    <fill>
      <patternFill patternType="solid">
        <fgColor rgb="FFFFFFCC"/>
        <bgColor rgb="FFE2EFDA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57">
    <xf numFmtId="0" fontId="0" fillId="0" borderId="0" xfId="0"/>
    <xf numFmtId="14" fontId="1" fillId="9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/>
    <xf numFmtId="0" fontId="2" fillId="11" borderId="6" xfId="0" applyFont="1" applyFill="1" applyBorder="1" applyAlignment="1" applyProtection="1">
      <alignment horizontal="center" vertical="center"/>
      <protection hidden="1"/>
    </xf>
    <xf numFmtId="0" fontId="1" fillId="9" borderId="10" xfId="0" applyFont="1" applyFill="1" applyBorder="1" applyAlignment="1" applyProtection="1">
      <alignment horizontal="center" vertical="center"/>
      <protection hidden="1"/>
    </xf>
    <xf numFmtId="0" fontId="1" fillId="9" borderId="14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hidden="1"/>
    </xf>
    <xf numFmtId="0" fontId="1" fillId="9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49" fontId="1" fillId="9" borderId="20" xfId="0" applyNumberFormat="1" applyFont="1" applyFill="1" applyBorder="1" applyAlignment="1" applyProtection="1">
      <alignment horizontal="center" vertical="center"/>
      <protection hidden="1"/>
    </xf>
    <xf numFmtId="1" fontId="1" fillId="9" borderId="20" xfId="0" applyNumberFormat="1" applyFont="1" applyFill="1" applyBorder="1" applyAlignment="1" applyProtection="1">
      <alignment horizontal="center" vertical="center"/>
      <protection hidden="1"/>
    </xf>
    <xf numFmtId="4" fontId="1" fillId="9" borderId="20" xfId="0" applyNumberFormat="1" applyFont="1" applyFill="1" applyBorder="1" applyAlignment="1" applyProtection="1">
      <alignment horizontal="right" vertical="center"/>
      <protection hidden="1"/>
    </xf>
    <xf numFmtId="14" fontId="1" fillId="9" borderId="27" xfId="0" applyNumberFormat="1" applyFont="1" applyFill="1" applyBorder="1" applyAlignment="1" applyProtection="1">
      <alignment horizontal="center" vertical="center"/>
      <protection hidden="1"/>
    </xf>
    <xf numFmtId="1" fontId="1" fillId="8" borderId="20" xfId="0" applyNumberFormat="1" applyFont="1" applyFill="1" applyBorder="1" applyAlignment="1" applyProtection="1">
      <alignment horizontal="center" vertical="center"/>
      <protection hidden="1"/>
    </xf>
    <xf numFmtId="4" fontId="1" fillId="8" borderId="20" xfId="0" applyNumberFormat="1" applyFont="1" applyFill="1" applyBorder="1" applyAlignment="1" applyProtection="1">
      <alignment horizontal="right" vertical="center"/>
      <protection hidden="1"/>
    </xf>
    <xf numFmtId="1" fontId="1" fillId="15" borderId="36" xfId="0" applyNumberFormat="1" applyFont="1" applyFill="1" applyBorder="1" applyAlignment="1" applyProtection="1">
      <alignment horizontal="center" vertical="center"/>
      <protection hidden="1"/>
    </xf>
    <xf numFmtId="4" fontId="1" fillId="15" borderId="20" xfId="0" applyNumberFormat="1" applyFont="1" applyFill="1" applyBorder="1" applyAlignment="1" applyProtection="1">
      <alignment horizontal="right" vertical="center"/>
      <protection hidden="1"/>
    </xf>
    <xf numFmtId="4" fontId="1" fillId="15" borderId="35" xfId="0" applyNumberFormat="1" applyFont="1" applyFill="1" applyBorder="1" applyAlignment="1" applyProtection="1">
      <alignment horizontal="right" vertical="center"/>
      <protection hidden="1"/>
    </xf>
    <xf numFmtId="0" fontId="1" fillId="4" borderId="38" xfId="0" applyFont="1" applyFill="1" applyBorder="1" applyAlignment="1" applyProtection="1">
      <alignment horizontal="center" vertical="center"/>
      <protection hidden="1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1" fillId="5" borderId="43" xfId="0" applyFont="1" applyFill="1" applyBorder="1" applyAlignment="1" applyProtection="1">
      <alignment horizontal="center" vertical="center"/>
      <protection hidden="1"/>
    </xf>
    <xf numFmtId="0" fontId="1" fillId="5" borderId="44" xfId="0" applyFont="1" applyFill="1" applyBorder="1" applyAlignment="1" applyProtection="1">
      <alignment horizontal="center" vertical="center"/>
      <protection hidden="1"/>
    </xf>
    <xf numFmtId="0" fontId="1" fillId="6" borderId="49" xfId="0" applyFont="1" applyFill="1" applyBorder="1" applyAlignment="1" applyProtection="1">
      <alignment horizontal="center" vertical="center"/>
      <protection hidden="1"/>
    </xf>
    <xf numFmtId="0" fontId="1" fillId="6" borderId="50" xfId="0" applyFont="1" applyFill="1" applyBorder="1" applyAlignment="1" applyProtection="1">
      <alignment horizontal="center" vertical="center"/>
      <protection hidden="1"/>
    </xf>
    <xf numFmtId="0" fontId="1" fillId="6" borderId="51" xfId="0" applyFont="1" applyFill="1" applyBorder="1" applyAlignment="1" applyProtection="1">
      <alignment horizontal="center" vertical="center"/>
      <protection hidden="1"/>
    </xf>
    <xf numFmtId="0" fontId="1" fillId="6" borderId="52" xfId="0" applyFont="1" applyFill="1" applyBorder="1" applyAlignment="1" applyProtection="1">
      <alignment horizontal="center" vertical="center"/>
      <protection hidden="1"/>
    </xf>
    <xf numFmtId="0" fontId="2" fillId="11" borderId="17" xfId="0" applyFont="1" applyFill="1" applyBorder="1" applyAlignment="1" applyProtection="1">
      <alignment horizontal="center" vertical="center"/>
      <protection hidden="1"/>
    </xf>
    <xf numFmtId="0" fontId="1" fillId="18" borderId="53" xfId="0" applyFont="1" applyFill="1" applyBorder="1" applyAlignment="1" applyProtection="1">
      <alignment horizontal="center" vertical="center"/>
      <protection hidden="1"/>
    </xf>
    <xf numFmtId="0" fontId="1" fillId="18" borderId="54" xfId="0" applyFont="1" applyFill="1" applyBorder="1" applyAlignment="1" applyProtection="1">
      <alignment horizontal="center" vertical="center"/>
      <protection hidden="1"/>
    </xf>
    <xf numFmtId="4" fontId="1" fillId="14" borderId="31" xfId="0" applyNumberFormat="1" applyFont="1" applyFill="1" applyBorder="1" applyAlignment="1" applyProtection="1">
      <alignment horizontal="right" vertical="center"/>
      <protection hidden="1"/>
    </xf>
    <xf numFmtId="4" fontId="1" fillId="14" borderId="56" xfId="0" applyNumberFormat="1" applyFont="1" applyFill="1" applyBorder="1" applyAlignment="1" applyProtection="1">
      <alignment horizontal="right" vertical="center"/>
      <protection hidden="1"/>
    </xf>
    <xf numFmtId="4" fontId="1" fillId="14" borderId="32" xfId="0" applyNumberFormat="1" applyFont="1" applyFill="1" applyBorder="1" applyAlignment="1" applyProtection="1">
      <alignment horizontal="right" vertical="center"/>
      <protection hidden="1"/>
    </xf>
    <xf numFmtId="4" fontId="1" fillId="8" borderId="21" xfId="0" applyNumberFormat="1" applyFont="1" applyFill="1" applyBorder="1" applyAlignment="1" applyProtection="1">
      <alignment horizontal="right" vertical="center"/>
      <protection hidden="1"/>
    </xf>
    <xf numFmtId="4" fontId="1" fillId="8" borderId="24" xfId="0" applyNumberFormat="1" applyFont="1" applyFill="1" applyBorder="1" applyAlignment="1" applyProtection="1">
      <alignment horizontal="right" vertical="center"/>
      <protection hidden="1"/>
    </xf>
    <xf numFmtId="4" fontId="1" fillId="8" borderId="3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" fontId="5" fillId="12" borderId="0" xfId="0" applyNumberFormat="1" applyFont="1" applyFill="1" applyAlignment="1" applyProtection="1">
      <alignment vertical="center"/>
      <protection hidden="1"/>
    </xf>
    <xf numFmtId="0" fontId="2" fillId="10" borderId="7" xfId="0" applyFont="1" applyFill="1" applyBorder="1" applyAlignment="1" applyProtection="1">
      <alignment horizontal="center" vertical="center" shrinkToFit="1"/>
      <protection hidden="1"/>
    </xf>
    <xf numFmtId="0" fontId="2" fillId="10" borderId="17" xfId="0" applyFont="1" applyFill="1" applyBorder="1" applyAlignment="1" applyProtection="1">
      <alignment horizontal="center" vertical="center" shrinkToFit="1"/>
      <protection hidden="1"/>
    </xf>
    <xf numFmtId="14" fontId="1" fillId="0" borderId="5" xfId="0" applyNumberFormat="1" applyFont="1" applyBorder="1" applyAlignment="1" applyProtection="1">
      <alignment horizontal="center" vertical="center"/>
      <protection locked="0" hidden="1"/>
    </xf>
    <xf numFmtId="49" fontId="1" fillId="0" borderId="11" xfId="0" applyNumberFormat="1" applyFont="1" applyBorder="1" applyAlignment="1" applyProtection="1">
      <alignment horizontal="center" vertical="center"/>
      <protection locked="0" hidden="1"/>
    </xf>
    <xf numFmtId="1" fontId="1" fillId="0" borderId="11" xfId="0" applyNumberFormat="1" applyFont="1" applyBorder="1" applyAlignment="1" applyProtection="1">
      <alignment horizontal="center" vertical="center"/>
      <protection locked="0" hidden="1"/>
    </xf>
    <xf numFmtId="1" fontId="1" fillId="0" borderId="20" xfId="0" applyNumberFormat="1" applyFont="1" applyBorder="1" applyAlignment="1" applyProtection="1">
      <alignment horizontal="center" vertical="center"/>
      <protection locked="0" hidden="1"/>
    </xf>
    <xf numFmtId="4" fontId="1" fillId="0" borderId="20" xfId="0" applyNumberFormat="1" applyFont="1" applyBorder="1" applyAlignment="1" applyProtection="1">
      <alignment horizontal="right" vertical="center"/>
      <protection locked="0" hidden="1"/>
    </xf>
    <xf numFmtId="4" fontId="1" fillId="5" borderId="19" xfId="0" applyNumberFormat="1" applyFont="1" applyFill="1" applyBorder="1" applyProtection="1">
      <protection hidden="1"/>
    </xf>
    <xf numFmtId="4" fontId="1" fillId="5" borderId="21" xfId="0" applyNumberFormat="1" applyFont="1" applyFill="1" applyBorder="1" applyProtection="1">
      <protection hidden="1"/>
    </xf>
    <xf numFmtId="4" fontId="1" fillId="5" borderId="29" xfId="0" applyNumberFormat="1" applyFont="1" applyFill="1" applyBorder="1" applyProtection="1">
      <protection hidden="1"/>
    </xf>
    <xf numFmtId="4" fontId="1" fillId="19" borderId="17" xfId="0" applyNumberFormat="1" applyFont="1" applyFill="1" applyBorder="1" applyProtection="1">
      <protection hidden="1"/>
    </xf>
    <xf numFmtId="4" fontId="0" fillId="6" borderId="22" xfId="0" applyNumberFormat="1" applyFill="1" applyBorder="1" applyProtection="1">
      <protection hidden="1"/>
    </xf>
    <xf numFmtId="4" fontId="0" fillId="19" borderId="17" xfId="0" applyNumberFormat="1" applyFill="1" applyBorder="1" applyProtection="1">
      <protection hidden="1"/>
    </xf>
    <xf numFmtId="4" fontId="1" fillId="0" borderId="45" xfId="0" applyNumberFormat="1" applyFont="1" applyBorder="1" applyAlignment="1" applyProtection="1">
      <alignment horizontal="right" vertical="center"/>
      <protection locked="0" hidden="1"/>
    </xf>
    <xf numFmtId="4" fontId="1" fillId="0" borderId="43" xfId="0" applyNumberFormat="1" applyFont="1" applyBorder="1" applyAlignment="1" applyProtection="1">
      <alignment horizontal="right" vertical="center"/>
      <protection locked="0" hidden="1"/>
    </xf>
    <xf numFmtId="4" fontId="0" fillId="5" borderId="19" xfId="0" applyNumberFormat="1" applyFill="1" applyBorder="1" applyAlignment="1" applyProtection="1">
      <alignment horizontal="right"/>
      <protection hidden="1"/>
    </xf>
    <xf numFmtId="4" fontId="0" fillId="6" borderId="22" xfId="0" applyNumberFormat="1" applyFill="1" applyBorder="1" applyAlignment="1" applyProtection="1">
      <alignment horizontal="right"/>
      <protection hidden="1"/>
    </xf>
    <xf numFmtId="4" fontId="0" fillId="0" borderId="17" xfId="0" applyNumberFormat="1" applyBorder="1" applyAlignment="1" applyProtection="1">
      <alignment horizontal="right"/>
      <protection locked="0" hidden="1"/>
    </xf>
    <xf numFmtId="4" fontId="0" fillId="7" borderId="3" xfId="0" applyNumberFormat="1" applyFill="1" applyBorder="1" applyAlignment="1" applyProtection="1">
      <alignment horizontal="right"/>
      <protection locked="0" hidden="1"/>
    </xf>
    <xf numFmtId="4" fontId="0" fillId="5" borderId="3" xfId="0" applyNumberFormat="1" applyFill="1" applyBorder="1" applyAlignment="1" applyProtection="1">
      <alignment horizontal="right"/>
      <protection hidden="1"/>
    </xf>
    <xf numFmtId="4" fontId="0" fillId="7" borderId="4" xfId="0" applyNumberFormat="1" applyFill="1" applyBorder="1" applyAlignment="1" applyProtection="1">
      <alignment horizontal="right"/>
      <protection locked="0" hidden="1"/>
    </xf>
    <xf numFmtId="4" fontId="0" fillId="0" borderId="55" xfId="0" applyNumberFormat="1" applyBorder="1" applyAlignment="1" applyProtection="1">
      <alignment horizontal="right"/>
      <protection locked="0" hidden="1"/>
    </xf>
    <xf numFmtId="4" fontId="0" fillId="6" borderId="28" xfId="0" applyNumberFormat="1" applyFill="1" applyBorder="1" applyAlignment="1" applyProtection="1">
      <alignment horizontal="right"/>
      <protection hidden="1"/>
    </xf>
    <xf numFmtId="4" fontId="1" fillId="0" borderId="60" xfId="0" applyNumberFormat="1" applyFont="1" applyBorder="1" applyAlignment="1" applyProtection="1">
      <alignment horizontal="right" vertical="center"/>
      <protection locked="0" hidden="1"/>
    </xf>
    <xf numFmtId="4" fontId="0" fillId="6" borderId="17" xfId="0" applyNumberFormat="1" applyFill="1" applyBorder="1" applyAlignment="1" applyProtection="1">
      <alignment horizontal="right"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4" fontId="1" fillId="0" borderId="20" xfId="0" applyNumberFormat="1" applyFont="1" applyBorder="1" applyAlignment="1" applyProtection="1">
      <alignment horizontal="right" vertical="center"/>
      <protection hidden="1"/>
    </xf>
    <xf numFmtId="4" fontId="1" fillId="0" borderId="21" xfId="0" applyNumberFormat="1" applyFont="1" applyBorder="1" applyAlignment="1" applyProtection="1">
      <alignment horizontal="right" vertical="center"/>
      <protection hidden="1"/>
    </xf>
    <xf numFmtId="4" fontId="1" fillId="0" borderId="24" xfId="0" applyNumberFormat="1" applyFont="1" applyBorder="1" applyAlignment="1" applyProtection="1">
      <alignment horizontal="right" vertical="center"/>
      <protection hidden="1"/>
    </xf>
    <xf numFmtId="4" fontId="1" fillId="0" borderId="45" xfId="0" applyNumberFormat="1" applyFont="1" applyBorder="1" applyAlignment="1" applyProtection="1">
      <alignment horizontal="right" vertical="center"/>
      <protection hidden="1"/>
    </xf>
    <xf numFmtId="4" fontId="1" fillId="0" borderId="43" xfId="0" applyNumberFormat="1" applyFont="1" applyBorder="1" applyAlignment="1" applyProtection="1">
      <alignment horizontal="right" vertical="center"/>
      <protection hidden="1"/>
    </xf>
    <xf numFmtId="4" fontId="1" fillId="0" borderId="60" xfId="0" applyNumberFormat="1" applyFont="1" applyBorder="1" applyAlignment="1" applyProtection="1">
      <alignment horizontal="right" vertical="center"/>
      <protection hidden="1"/>
    </xf>
    <xf numFmtId="4" fontId="1" fillId="2" borderId="21" xfId="0" applyNumberFormat="1" applyFont="1" applyFill="1" applyBorder="1" applyAlignment="1" applyProtection="1">
      <alignment horizontal="right" vertical="center"/>
      <protection hidden="1"/>
    </xf>
    <xf numFmtId="4" fontId="1" fillId="3" borderId="21" xfId="0" applyNumberFormat="1" applyFont="1" applyFill="1" applyBorder="1" applyAlignment="1" applyProtection="1">
      <alignment horizontal="right" vertical="center"/>
      <protection hidden="1"/>
    </xf>
    <xf numFmtId="4" fontId="1" fillId="4" borderId="21" xfId="0" applyNumberFormat="1" applyFont="1" applyFill="1" applyBorder="1" applyAlignment="1" applyProtection="1">
      <alignment horizontal="right" vertical="center"/>
      <protection hidden="1"/>
    </xf>
    <xf numFmtId="4" fontId="1" fillId="4" borderId="24" xfId="0" applyNumberFormat="1" applyFont="1" applyFill="1" applyBorder="1" applyAlignment="1" applyProtection="1">
      <alignment horizontal="right" vertical="center"/>
      <protection hidden="1"/>
    </xf>
    <xf numFmtId="4" fontId="1" fillId="6" borderId="45" xfId="0" applyNumberFormat="1" applyFont="1" applyFill="1" applyBorder="1" applyAlignment="1" applyProtection="1">
      <alignment horizontal="right" vertical="center"/>
      <protection hidden="1"/>
    </xf>
    <xf numFmtId="4" fontId="1" fillId="6" borderId="43" xfId="0" applyNumberFormat="1" applyFont="1" applyFill="1" applyBorder="1" applyAlignment="1" applyProtection="1">
      <alignment horizontal="right" vertical="center"/>
      <protection hidden="1"/>
    </xf>
    <xf numFmtId="4" fontId="1" fillId="17" borderId="17" xfId="0" applyNumberFormat="1" applyFont="1" applyFill="1" applyBorder="1" applyProtection="1">
      <protection hidden="1"/>
    </xf>
    <xf numFmtId="1" fontId="5" fillId="12" borderId="7" xfId="0" applyNumberFormat="1" applyFont="1" applyFill="1" applyBorder="1" applyAlignment="1" applyProtection="1">
      <alignment vertical="center"/>
      <protection hidden="1"/>
    </xf>
    <xf numFmtId="49" fontId="0" fillId="0" borderId="11" xfId="0" applyNumberFormat="1" applyBorder="1" applyAlignment="1" applyProtection="1">
      <alignment horizontal="center" vertical="center"/>
      <protection locked="0" hidden="1"/>
    </xf>
    <xf numFmtId="1" fontId="0" fillId="0" borderId="11" xfId="0" applyNumberFormat="1" applyBorder="1" applyAlignment="1" applyProtection="1">
      <alignment horizontal="center" vertical="center"/>
      <protection locked="0" hidden="1"/>
    </xf>
    <xf numFmtId="4" fontId="0" fillId="7" borderId="3" xfId="0" applyNumberFormat="1" applyFill="1" applyBorder="1" applyProtection="1">
      <protection locked="0" hidden="1"/>
    </xf>
    <xf numFmtId="4" fontId="0" fillId="5" borderId="3" xfId="0" applyNumberFormat="1" applyFill="1" applyBorder="1" applyProtection="1">
      <protection hidden="1"/>
    </xf>
    <xf numFmtId="4" fontId="0" fillId="7" borderId="4" xfId="0" applyNumberFormat="1" applyFill="1" applyBorder="1" applyProtection="1">
      <protection locked="0" hidden="1"/>
    </xf>
    <xf numFmtId="4" fontId="0" fillId="0" borderId="55" xfId="0" applyNumberFormat="1" applyBorder="1" applyProtection="1">
      <protection locked="0" hidden="1"/>
    </xf>
    <xf numFmtId="4" fontId="0" fillId="5" borderId="15" xfId="0" applyNumberFormat="1" applyFill="1" applyBorder="1" applyProtection="1">
      <protection hidden="1"/>
    </xf>
    <xf numFmtId="4" fontId="0" fillId="6" borderId="28" xfId="0" applyNumberFormat="1" applyFill="1" applyBorder="1" applyProtection="1">
      <protection hidden="1"/>
    </xf>
    <xf numFmtId="4" fontId="0" fillId="0" borderId="11" xfId="0" applyNumberFormat="1" applyBorder="1" applyAlignment="1" applyProtection="1">
      <alignment horizontal="right" vertical="center"/>
      <protection locked="0" hidden="1"/>
    </xf>
    <xf numFmtId="4" fontId="5" fillId="12" borderId="0" xfId="0" applyNumberFormat="1" applyFont="1" applyFill="1" applyAlignment="1" applyProtection="1">
      <alignment horizontal="right" vertical="center"/>
      <protection hidden="1"/>
    </xf>
    <xf numFmtId="4" fontId="5" fillId="12" borderId="26" xfId="0" applyNumberFormat="1" applyFont="1" applyFill="1" applyBorder="1" applyAlignment="1" applyProtection="1">
      <alignment horizontal="right" vertical="center"/>
      <protection hidden="1"/>
    </xf>
    <xf numFmtId="4" fontId="5" fillId="12" borderId="25" xfId="0" applyNumberFormat="1" applyFont="1" applyFill="1" applyBorder="1" applyAlignment="1" applyProtection="1">
      <alignment horizontal="right" vertical="center"/>
      <protection hidden="1"/>
    </xf>
    <xf numFmtId="4" fontId="5" fillId="12" borderId="7" xfId="0" applyNumberFormat="1" applyFont="1" applyFill="1" applyBorder="1" applyAlignment="1" applyProtection="1">
      <alignment horizontal="right" vertical="center"/>
      <protection hidden="1"/>
    </xf>
    <xf numFmtId="4" fontId="5" fillId="12" borderId="8" xfId="0" applyNumberFormat="1" applyFont="1" applyFill="1" applyBorder="1" applyAlignment="1" applyProtection="1">
      <alignment horizontal="right" vertical="center"/>
      <protection hidden="1"/>
    </xf>
    <xf numFmtId="4" fontId="5" fillId="12" borderId="6" xfId="0" applyNumberFormat="1" applyFont="1" applyFill="1" applyBorder="1" applyAlignment="1" applyProtection="1">
      <alignment horizontal="right" vertical="center"/>
      <protection hidden="1"/>
    </xf>
    <xf numFmtId="4" fontId="1" fillId="6" borderId="60" xfId="0" applyNumberFormat="1" applyFont="1" applyFill="1" applyBorder="1" applyAlignment="1" applyProtection="1">
      <alignment horizontal="right" vertical="center"/>
      <protection hidden="1"/>
    </xf>
    <xf numFmtId="4" fontId="1" fillId="6" borderId="17" xfId="0" applyNumberFormat="1" applyFont="1" applyFill="1" applyBorder="1" applyProtection="1">
      <protection hidden="1"/>
    </xf>
    <xf numFmtId="4" fontId="0" fillId="0" borderId="11" xfId="0" applyNumberFormat="1" applyBorder="1" applyAlignment="1" applyProtection="1">
      <alignment horizontal="right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4" fontId="1" fillId="5" borderId="19" xfId="0" applyNumberFormat="1" applyFont="1" applyFill="1" applyBorder="1" applyAlignment="1" applyProtection="1">
      <alignment horizontal="right"/>
      <protection hidden="1"/>
    </xf>
    <xf numFmtId="4" fontId="1" fillId="5" borderId="21" xfId="0" applyNumberFormat="1" applyFont="1" applyFill="1" applyBorder="1" applyAlignment="1" applyProtection="1">
      <alignment horizontal="right"/>
      <protection hidden="1"/>
    </xf>
    <xf numFmtId="4" fontId="1" fillId="5" borderId="29" xfId="0" applyNumberFormat="1" applyFont="1" applyFill="1" applyBorder="1" applyAlignment="1" applyProtection="1">
      <alignment horizontal="right"/>
      <protection hidden="1"/>
    </xf>
    <xf numFmtId="0" fontId="1" fillId="9" borderId="64" xfId="0" applyFont="1" applyFill="1" applyBorder="1" applyAlignment="1" applyProtection="1">
      <alignment horizontal="center" vertical="center"/>
      <protection hidden="1"/>
    </xf>
    <xf numFmtId="4" fontId="1" fillId="8" borderId="32" xfId="0" applyNumberFormat="1" applyFont="1" applyFill="1" applyBorder="1" applyAlignment="1" applyProtection="1">
      <alignment horizontal="right" vertical="center"/>
      <protection hidden="1"/>
    </xf>
    <xf numFmtId="0" fontId="1" fillId="21" borderId="16" xfId="0" applyFont="1" applyFill="1" applyBorder="1" applyAlignment="1" applyProtection="1">
      <alignment horizontal="center" vertical="center"/>
      <protection hidden="1"/>
    </xf>
    <xf numFmtId="4" fontId="1" fillId="15" borderId="36" xfId="0" applyNumberFormat="1" applyFont="1" applyFill="1" applyBorder="1" applyAlignment="1" applyProtection="1">
      <alignment horizontal="right" vertical="center"/>
      <protection hidden="1"/>
    </xf>
    <xf numFmtId="4" fontId="1" fillId="15" borderId="32" xfId="0" applyNumberFormat="1" applyFont="1" applyFill="1" applyBorder="1" applyAlignment="1" applyProtection="1">
      <alignment horizontal="right" vertical="center"/>
      <protection hidden="1"/>
    </xf>
    <xf numFmtId="4" fontId="1" fillId="5" borderId="19" xfId="0" applyNumberFormat="1" applyFont="1" applyFill="1" applyBorder="1" applyAlignment="1" applyProtection="1">
      <alignment horizontal="right" vertical="center"/>
      <protection hidden="1"/>
    </xf>
    <xf numFmtId="4" fontId="1" fillId="5" borderId="21" xfId="0" applyNumberFormat="1" applyFont="1" applyFill="1" applyBorder="1" applyAlignment="1" applyProtection="1">
      <alignment horizontal="right" vertical="center"/>
      <protection hidden="1"/>
    </xf>
    <xf numFmtId="4" fontId="1" fillId="5" borderId="29" xfId="0" applyNumberFormat="1" applyFont="1" applyFill="1" applyBorder="1" applyAlignment="1" applyProtection="1">
      <alignment horizontal="right" vertical="center"/>
      <protection hidden="1"/>
    </xf>
    <xf numFmtId="4" fontId="1" fillId="6" borderId="17" xfId="0" applyNumberFormat="1" applyFont="1" applyFill="1" applyBorder="1" applyAlignment="1" applyProtection="1">
      <alignment horizontal="right" vertical="center"/>
      <protection hidden="1"/>
    </xf>
    <xf numFmtId="4" fontId="1" fillId="0" borderId="17" xfId="0" applyNumberFormat="1" applyFont="1" applyBorder="1" applyAlignment="1" applyProtection="1">
      <alignment horizontal="right" vertical="center"/>
      <protection hidden="1"/>
    </xf>
    <xf numFmtId="4" fontId="1" fillId="19" borderId="17" xfId="0" applyNumberFormat="1" applyFont="1" applyFill="1" applyBorder="1" applyAlignment="1" applyProtection="1">
      <alignment horizontal="right" vertical="center"/>
      <protection hidden="1"/>
    </xf>
    <xf numFmtId="4" fontId="0" fillId="7" borderId="3" xfId="0" applyNumberFormat="1" applyFill="1" applyBorder="1" applyAlignment="1" applyProtection="1">
      <alignment vertical="center"/>
      <protection hidden="1"/>
    </xf>
    <xf numFmtId="4" fontId="0" fillId="5" borderId="3" xfId="0" applyNumberFormat="1" applyFill="1" applyBorder="1" applyAlignment="1" applyProtection="1">
      <alignment vertical="center"/>
      <protection hidden="1"/>
    </xf>
    <xf numFmtId="4" fontId="0" fillId="7" borderId="4" xfId="0" applyNumberFormat="1" applyFill="1" applyBorder="1" applyAlignment="1" applyProtection="1">
      <alignment vertical="center"/>
      <protection hidden="1"/>
    </xf>
    <xf numFmtId="4" fontId="0" fillId="6" borderId="22" xfId="0" applyNumberFormat="1" applyFill="1" applyBorder="1" applyAlignment="1" applyProtection="1">
      <alignment vertical="center"/>
      <protection hidden="1"/>
    </xf>
    <xf numFmtId="4" fontId="0" fillId="0" borderId="55" xfId="0" applyNumberFormat="1" applyBorder="1" applyAlignment="1" applyProtection="1">
      <alignment vertical="center"/>
      <protection hidden="1"/>
    </xf>
    <xf numFmtId="0" fontId="1" fillId="6" borderId="75" xfId="0" applyFont="1" applyFill="1" applyBorder="1" applyAlignment="1" applyProtection="1">
      <alignment horizontal="center" vertical="center"/>
      <protection hidden="1"/>
    </xf>
    <xf numFmtId="4" fontId="0" fillId="7" borderId="11" xfId="0" applyNumberFormat="1" applyFill="1" applyBorder="1" applyAlignment="1" applyProtection="1">
      <alignment horizontal="right"/>
      <protection locked="0" hidden="1"/>
    </xf>
    <xf numFmtId="4" fontId="0" fillId="5" borderId="76" xfId="0" applyNumberFormat="1" applyFill="1" applyBorder="1" applyAlignment="1" applyProtection="1">
      <alignment horizontal="right"/>
      <protection hidden="1"/>
    </xf>
    <xf numFmtId="4" fontId="0" fillId="5" borderId="43" xfId="0" applyNumberFormat="1" applyFill="1" applyBorder="1" applyAlignment="1" applyProtection="1">
      <alignment horizontal="right"/>
      <protection hidden="1"/>
    </xf>
    <xf numFmtId="4" fontId="0" fillId="5" borderId="44" xfId="0" applyNumberFormat="1" applyFill="1" applyBorder="1" applyAlignment="1" applyProtection="1">
      <alignment horizontal="right"/>
      <protection hidden="1"/>
    </xf>
    <xf numFmtId="4" fontId="1" fillId="22" borderId="21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4" fontId="0" fillId="19" borderId="6" xfId="0" applyNumberFormat="1" applyFill="1" applyBorder="1" applyAlignment="1" applyProtection="1">
      <alignment horizontal="right"/>
      <protection hidden="1"/>
    </xf>
    <xf numFmtId="4" fontId="1" fillId="8" borderId="56" xfId="0" applyNumberFormat="1" applyFont="1" applyFill="1" applyBorder="1" applyAlignment="1" applyProtection="1">
      <alignment horizontal="right" vertical="center"/>
      <protection hidden="1"/>
    </xf>
    <xf numFmtId="4" fontId="1" fillId="24" borderId="21" xfId="0" applyNumberFormat="1" applyFont="1" applyFill="1" applyBorder="1" applyAlignment="1" applyProtection="1">
      <alignment horizontal="right" vertical="center"/>
      <protection hidden="1"/>
    </xf>
    <xf numFmtId="4" fontId="1" fillId="24" borderId="24" xfId="0" applyNumberFormat="1" applyFont="1" applyFill="1" applyBorder="1" applyAlignment="1" applyProtection="1">
      <alignment horizontal="right" vertical="center"/>
      <protection hidden="1"/>
    </xf>
    <xf numFmtId="4" fontId="1" fillId="0" borderId="6" xfId="0" applyNumberFormat="1" applyFont="1" applyBorder="1" applyAlignment="1" applyProtection="1">
      <alignment horizontal="right"/>
      <protection locked="0" hidden="1"/>
    </xf>
    <xf numFmtId="4" fontId="13" fillId="0" borderId="78" xfId="0" applyNumberFormat="1" applyFont="1" applyBorder="1" applyAlignment="1" applyProtection="1">
      <alignment horizontal="right"/>
      <protection locked="0" hidden="1"/>
    </xf>
    <xf numFmtId="4" fontId="13" fillId="0" borderId="79" xfId="0" applyNumberFormat="1" applyFont="1" applyBorder="1" applyAlignment="1" applyProtection="1">
      <alignment horizontal="right"/>
      <protection locked="0" hidden="1"/>
    </xf>
    <xf numFmtId="4" fontId="5" fillId="12" borderId="53" xfId="0" applyNumberFormat="1" applyFont="1" applyFill="1" applyBorder="1" applyAlignment="1" applyProtection="1">
      <alignment horizontal="right" vertical="center"/>
      <protection hidden="1"/>
    </xf>
    <xf numFmtId="4" fontId="5" fillId="12" borderId="77" xfId="0" applyNumberFormat="1" applyFont="1" applyFill="1" applyBorder="1" applyAlignment="1" applyProtection="1">
      <alignment horizontal="right" vertical="center"/>
      <protection hidden="1"/>
    </xf>
    <xf numFmtId="4" fontId="1" fillId="14" borderId="17" xfId="0" applyNumberFormat="1" applyFont="1" applyFill="1" applyBorder="1" applyAlignment="1" applyProtection="1">
      <alignment horizontal="right" vertical="center"/>
      <protection hidden="1"/>
    </xf>
    <xf numFmtId="4" fontId="5" fillId="12" borderId="17" xfId="0" applyNumberFormat="1" applyFont="1" applyFill="1" applyBorder="1" applyAlignment="1" applyProtection="1">
      <alignment horizontal="right" vertical="center"/>
      <protection hidden="1"/>
    </xf>
    <xf numFmtId="4" fontId="0" fillId="11" borderId="8" xfId="0" applyNumberFormat="1" applyFill="1" applyBorder="1" applyAlignment="1" applyProtection="1">
      <alignment horizontal="right"/>
      <protection hidden="1"/>
    </xf>
    <xf numFmtId="4" fontId="13" fillId="0" borderId="30" xfId="0" applyNumberFormat="1" applyFont="1" applyBorder="1" applyAlignment="1" applyProtection="1">
      <alignment horizontal="right"/>
      <protection locked="0" hidden="1"/>
    </xf>
    <xf numFmtId="4" fontId="13" fillId="0" borderId="32" xfId="0" applyNumberFormat="1" applyFont="1" applyBorder="1" applyAlignment="1" applyProtection="1">
      <alignment horizontal="right"/>
      <protection locked="0" hidden="1"/>
    </xf>
    <xf numFmtId="4" fontId="14" fillId="23" borderId="30" xfId="0" applyNumberFormat="1" applyFont="1" applyFill="1" applyBorder="1" applyAlignment="1" applyProtection="1">
      <alignment horizontal="right"/>
      <protection hidden="1"/>
    </xf>
    <xf numFmtId="4" fontId="14" fillId="23" borderId="32" xfId="0" applyNumberFormat="1" applyFont="1" applyFill="1" applyBorder="1" applyAlignment="1" applyProtection="1">
      <alignment horizontal="right"/>
      <protection hidden="1"/>
    </xf>
    <xf numFmtId="4" fontId="1" fillId="11" borderId="8" xfId="0" applyNumberFormat="1" applyFont="1" applyFill="1" applyBorder="1" applyAlignment="1" applyProtection="1">
      <alignment horizontal="right"/>
      <protection hidden="1"/>
    </xf>
    <xf numFmtId="4" fontId="0" fillId="19" borderId="61" xfId="0" applyNumberFormat="1" applyFill="1" applyBorder="1" applyAlignment="1" applyProtection="1">
      <alignment vertical="center"/>
      <protection hidden="1"/>
    </xf>
    <xf numFmtId="4" fontId="0" fillId="19" borderId="6" xfId="0" applyNumberFormat="1" applyFill="1" applyBorder="1" applyAlignment="1" applyProtection="1">
      <alignment vertical="center"/>
      <protection hidden="1"/>
    </xf>
    <xf numFmtId="4" fontId="14" fillId="23" borderId="82" xfId="0" applyNumberFormat="1" applyFont="1" applyFill="1" applyBorder="1" applyAlignment="1" applyProtection="1">
      <alignment horizontal="right" vertical="center"/>
      <protection hidden="1"/>
    </xf>
    <xf numFmtId="4" fontId="14" fillId="23" borderId="83" xfId="0" applyNumberFormat="1" applyFont="1" applyFill="1" applyBorder="1" applyAlignment="1" applyProtection="1">
      <alignment horizontal="right" vertical="center"/>
      <protection hidden="1"/>
    </xf>
    <xf numFmtId="4" fontId="1" fillId="11" borderId="23" xfId="0" applyNumberFormat="1" applyFont="1" applyFill="1" applyBorder="1" applyAlignment="1" applyProtection="1">
      <alignment horizontal="right" vertical="center"/>
      <protection hidden="1"/>
    </xf>
    <xf numFmtId="4" fontId="0" fillId="0" borderId="84" xfId="0" applyNumberFormat="1" applyBorder="1" applyAlignment="1" applyProtection="1">
      <alignment vertical="center"/>
      <protection hidden="1"/>
    </xf>
    <xf numFmtId="4" fontId="0" fillId="11" borderId="85" xfId="0" applyNumberFormat="1" applyFill="1" applyBorder="1" applyAlignment="1" applyProtection="1">
      <alignment horizontal="right" vertical="center"/>
      <protection hidden="1"/>
    </xf>
    <xf numFmtId="4" fontId="0" fillId="25" borderId="11" xfId="0" applyNumberFormat="1" applyFill="1" applyBorder="1" applyAlignment="1" applyProtection="1">
      <alignment horizontal="right" vertical="center"/>
      <protection hidden="1"/>
    </xf>
    <xf numFmtId="4" fontId="0" fillId="26" borderId="11" xfId="0" applyNumberFormat="1" applyFill="1" applyBorder="1" applyAlignment="1" applyProtection="1">
      <alignment horizontal="right" vertical="center"/>
      <protection locked="0" hidden="1"/>
    </xf>
    <xf numFmtId="4" fontId="3" fillId="0" borderId="0" xfId="0" applyNumberFormat="1" applyFont="1" applyProtection="1">
      <protection hidden="1"/>
    </xf>
    <xf numFmtId="49" fontId="0" fillId="0" borderId="11" xfId="0" applyNumberFormat="1" applyBorder="1" applyAlignment="1" applyProtection="1">
      <alignment horizontal="center" vertical="center"/>
      <protection hidden="1"/>
    </xf>
    <xf numFmtId="4" fontId="0" fillId="26" borderId="11" xfId="0" applyNumberFormat="1" applyFill="1" applyBorder="1" applyAlignment="1" applyProtection="1">
      <alignment horizontal="right" vertical="center"/>
      <protection hidden="1"/>
    </xf>
    <xf numFmtId="4" fontId="0" fillId="7" borderId="3" xfId="0" applyNumberFormat="1" applyFill="1" applyBorder="1" applyAlignment="1" applyProtection="1">
      <alignment horizontal="right"/>
      <protection hidden="1"/>
    </xf>
    <xf numFmtId="4" fontId="0" fillId="7" borderId="3" xfId="0" applyNumberFormat="1" applyFill="1" applyBorder="1" applyProtection="1">
      <protection hidden="1"/>
    </xf>
    <xf numFmtId="4" fontId="0" fillId="7" borderId="4" xfId="0" applyNumberFormat="1" applyFill="1" applyBorder="1" applyProtection="1">
      <protection hidden="1"/>
    </xf>
    <xf numFmtId="4" fontId="0" fillId="0" borderId="55" xfId="0" applyNumberFormat="1" applyBorder="1" applyProtection="1">
      <protection hidden="1"/>
    </xf>
    <xf numFmtId="4" fontId="13" fillId="0" borderId="78" xfId="0" applyNumberFormat="1" applyFont="1" applyBorder="1" applyAlignment="1" applyProtection="1">
      <alignment horizontal="right"/>
      <protection hidden="1"/>
    </xf>
    <xf numFmtId="49" fontId="0" fillId="0" borderId="14" xfId="0" applyNumberFormat="1" applyBorder="1" applyAlignment="1" applyProtection="1">
      <alignment horizontal="center" vertical="center"/>
      <protection hidden="1"/>
    </xf>
    <xf numFmtId="4" fontId="13" fillId="0" borderId="80" xfId="0" applyNumberFormat="1" applyFont="1" applyBorder="1" applyAlignment="1" applyProtection="1">
      <alignment horizontal="right"/>
      <protection hidden="1"/>
    </xf>
    <xf numFmtId="49" fontId="1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" fontId="0" fillId="7" borderId="11" xfId="0" applyNumberFormat="1" applyFill="1" applyBorder="1" applyAlignment="1" applyProtection="1">
      <alignment horizontal="right"/>
      <protection hidden="1"/>
    </xf>
    <xf numFmtId="4" fontId="0" fillId="7" borderId="4" xfId="0" applyNumberFormat="1" applyFill="1" applyBorder="1" applyAlignment="1" applyProtection="1">
      <alignment horizontal="right"/>
      <protection hidden="1"/>
    </xf>
    <xf numFmtId="4" fontId="0" fillId="0" borderId="55" xfId="0" applyNumberFormat="1" applyBorder="1" applyAlignment="1" applyProtection="1">
      <alignment horizontal="right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15" fillId="27" borderId="6" xfId="0" applyFont="1" applyFill="1" applyBorder="1" applyAlignment="1" applyProtection="1">
      <alignment horizontal="center" vertical="center" wrapText="1" shrinkToFit="1"/>
      <protection hidden="1"/>
    </xf>
    <xf numFmtId="0" fontId="15" fillId="27" borderId="8" xfId="0" applyFont="1" applyFill="1" applyBorder="1" applyAlignment="1" applyProtection="1">
      <alignment horizontal="center" vertical="center" wrapText="1" shrinkToFit="1"/>
      <protection hidden="1"/>
    </xf>
    <xf numFmtId="0" fontId="15" fillId="27" borderId="86" xfId="0" applyFont="1" applyFill="1" applyBorder="1" applyAlignment="1" applyProtection="1">
      <alignment horizontal="center" vertical="center" wrapText="1"/>
      <protection hidden="1"/>
    </xf>
    <xf numFmtId="0" fontId="15" fillId="27" borderId="87" xfId="0" applyFont="1" applyFill="1" applyBorder="1" applyAlignment="1" applyProtection="1">
      <alignment horizontal="center" vertical="center" wrapText="1"/>
      <protection hidden="1"/>
    </xf>
    <xf numFmtId="0" fontId="15" fillId="27" borderId="88" xfId="0" applyFont="1" applyFill="1" applyBorder="1" applyAlignment="1" applyProtection="1">
      <alignment horizontal="center" vertical="center" wrapText="1"/>
      <protection hidden="1"/>
    </xf>
    <xf numFmtId="0" fontId="15" fillId="27" borderId="89" xfId="0" applyFont="1" applyFill="1" applyBorder="1" applyAlignment="1" applyProtection="1">
      <alignment horizontal="center" vertical="center" wrapText="1"/>
      <protection hidden="1"/>
    </xf>
    <xf numFmtId="0" fontId="15" fillId="27" borderId="90" xfId="0" applyFont="1" applyFill="1" applyBorder="1" applyAlignment="1" applyProtection="1">
      <alignment horizontal="center" vertical="center" wrapText="1"/>
      <protection hidden="1"/>
    </xf>
    <xf numFmtId="0" fontId="15" fillId="27" borderId="91" xfId="0" applyFont="1" applyFill="1" applyBorder="1" applyAlignment="1" applyProtection="1">
      <alignment horizontal="center" vertical="center" wrapText="1"/>
      <protection hidden="1"/>
    </xf>
    <xf numFmtId="0" fontId="1" fillId="23" borderId="53" xfId="0" applyFont="1" applyFill="1" applyBorder="1" applyAlignment="1" applyProtection="1">
      <alignment horizontal="center" vertical="center" wrapText="1" shrinkToFit="1"/>
      <protection hidden="1"/>
    </xf>
    <xf numFmtId="0" fontId="1" fillId="23" borderId="54" xfId="0" applyFont="1" applyFill="1" applyBorder="1" applyAlignment="1" applyProtection="1">
      <alignment horizontal="center" vertical="center" wrapText="1" shrinkToFit="1"/>
      <protection hidden="1"/>
    </xf>
    <xf numFmtId="0" fontId="4" fillId="11" borderId="53" xfId="0" applyFont="1" applyFill="1" applyBorder="1" applyAlignment="1" applyProtection="1">
      <alignment horizontal="center" vertical="center"/>
      <protection hidden="1"/>
    </xf>
    <xf numFmtId="0" fontId="4" fillId="11" borderId="54" xfId="0" applyFont="1" applyFill="1" applyBorder="1" applyAlignment="1" applyProtection="1">
      <alignment horizontal="center" vertical="center"/>
      <protection hidden="1"/>
    </xf>
    <xf numFmtId="4" fontId="5" fillId="10" borderId="58" xfId="0" applyNumberFormat="1" applyFont="1" applyFill="1" applyBorder="1" applyAlignment="1" applyProtection="1">
      <alignment horizontal="center" vertical="center"/>
      <protection hidden="1"/>
    </xf>
    <xf numFmtId="4" fontId="5" fillId="10" borderId="81" xfId="0" applyNumberFormat="1" applyFont="1" applyFill="1" applyBorder="1" applyAlignment="1" applyProtection="1">
      <alignment horizontal="center" vertical="center"/>
      <protection hidden="1"/>
    </xf>
    <xf numFmtId="4" fontId="5" fillId="10" borderId="30" xfId="0" applyNumberFormat="1" applyFont="1" applyFill="1" applyBorder="1" applyAlignment="1" applyProtection="1">
      <alignment horizontal="center" vertical="center"/>
      <protection hidden="1"/>
    </xf>
    <xf numFmtId="4" fontId="5" fillId="10" borderId="56" xfId="0" applyNumberFormat="1" applyFont="1" applyFill="1" applyBorder="1" applyAlignment="1" applyProtection="1">
      <alignment horizontal="center" vertical="center"/>
      <protection hidden="1"/>
    </xf>
    <xf numFmtId="0" fontId="6" fillId="13" borderId="33" xfId="0" applyFont="1" applyFill="1" applyBorder="1" applyAlignment="1" applyProtection="1">
      <alignment horizontal="center" vertical="center"/>
      <protection hidden="1"/>
    </xf>
    <xf numFmtId="0" fontId="7" fillId="13" borderId="34" xfId="0" applyFont="1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6" fillId="20" borderId="33" xfId="0" applyFont="1" applyFill="1" applyBorder="1" applyAlignment="1" applyProtection="1">
      <alignment horizontal="center" vertical="center"/>
      <protection hidden="1"/>
    </xf>
    <xf numFmtId="0" fontId="7" fillId="16" borderId="34" xfId="0" applyFont="1" applyFill="1" applyBorder="1" applyAlignment="1" applyProtection="1">
      <alignment horizontal="center" vertical="center"/>
      <protection hidden="1"/>
    </xf>
    <xf numFmtId="0" fontId="7" fillId="16" borderId="61" xfId="0" applyFont="1" applyFill="1" applyBorder="1" applyAlignment="1" applyProtection="1">
      <alignment vertical="center"/>
      <protection hidden="1"/>
    </xf>
    <xf numFmtId="0" fontId="7" fillId="16" borderId="62" xfId="0" applyFont="1" applyFill="1" applyBorder="1" applyAlignment="1" applyProtection="1">
      <alignment vertical="center"/>
      <protection hidden="1"/>
    </xf>
    <xf numFmtId="4" fontId="5" fillId="10" borderId="57" xfId="0" applyNumberFormat="1" applyFont="1" applyFill="1" applyBorder="1" applyAlignment="1" applyProtection="1">
      <alignment horizontal="center" vertical="center"/>
      <protection hidden="1"/>
    </xf>
    <xf numFmtId="4" fontId="5" fillId="10" borderId="31" xfId="0" applyNumberFormat="1" applyFont="1" applyFill="1" applyBorder="1" applyAlignment="1" applyProtection="1">
      <alignment horizontal="center" vertical="center"/>
      <protection hidden="1"/>
    </xf>
    <xf numFmtId="4" fontId="5" fillId="10" borderId="59" xfId="0" applyNumberFormat="1" applyFont="1" applyFill="1" applyBorder="1" applyAlignment="1" applyProtection="1">
      <alignment horizontal="center" vertical="center"/>
      <protection hidden="1"/>
    </xf>
    <xf numFmtId="0" fontId="1" fillId="9" borderId="1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4" fontId="5" fillId="10" borderId="32" xfId="0" applyNumberFormat="1" applyFont="1" applyFill="1" applyBorder="1" applyAlignment="1" applyProtection="1">
      <alignment horizontal="center" vertical="center"/>
      <protection hidden="1"/>
    </xf>
    <xf numFmtId="0" fontId="2" fillId="10" borderId="6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4" fillId="19" borderId="53" xfId="0" applyFont="1" applyFill="1" applyBorder="1" applyAlignment="1" applyProtection="1">
      <alignment horizontal="center" vertical="center"/>
      <protection hidden="1"/>
    </xf>
    <xf numFmtId="0" fontId="4" fillId="19" borderId="54" xfId="0" applyFont="1" applyFill="1" applyBorder="1" applyAlignment="1" applyProtection="1">
      <alignment horizontal="center" vertical="center"/>
      <protection hidden="1"/>
    </xf>
    <xf numFmtId="0" fontId="1" fillId="6" borderId="74" xfId="0" applyFont="1" applyFill="1" applyBorder="1" applyAlignment="1" applyProtection="1">
      <alignment horizontal="center" vertical="center"/>
      <protection hidden="1"/>
    </xf>
    <xf numFmtId="0" fontId="1" fillId="6" borderId="47" xfId="0" applyFont="1" applyFill="1" applyBorder="1" applyAlignment="1" applyProtection="1">
      <alignment horizontal="center" vertical="center"/>
      <protection hidden="1"/>
    </xf>
    <xf numFmtId="0" fontId="1" fillId="6" borderId="48" xfId="0" applyFont="1" applyFill="1" applyBorder="1" applyAlignment="1" applyProtection="1">
      <alignment horizontal="center" vertical="center"/>
      <protection hidden="1"/>
    </xf>
    <xf numFmtId="0" fontId="2" fillId="11" borderId="6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49" fontId="2" fillId="10" borderId="6" xfId="0" applyNumberFormat="1" applyFont="1" applyFill="1" applyBorder="1" applyAlignment="1" applyProtection="1">
      <alignment horizontal="center" vertical="center" shrinkToFit="1"/>
      <protection locked="0" hidden="1"/>
    </xf>
    <xf numFmtId="49" fontId="0" fillId="0" borderId="8" xfId="0" applyNumberFormat="1" applyBorder="1" applyAlignment="1" applyProtection="1">
      <alignment horizontal="center" vertical="center" shrinkToFit="1"/>
      <protection locked="0"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9" borderId="18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21" borderId="2" xfId="0" applyFont="1" applyFill="1" applyBorder="1" applyAlignment="1" applyProtection="1">
      <alignment horizontal="center" vertical="center"/>
      <protection hidden="1"/>
    </xf>
    <xf numFmtId="0" fontId="9" fillId="10" borderId="6" xfId="0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/>
      <protection hidden="1"/>
    </xf>
    <xf numFmtId="49" fontId="12" fillId="0" borderId="7" xfId="0" applyNumberFormat="1" applyFont="1" applyBorder="1" applyAlignment="1" applyProtection="1">
      <alignment horizontal="center"/>
      <protection locked="0" hidden="1"/>
    </xf>
    <xf numFmtId="0" fontId="2" fillId="10" borderId="6" xfId="0" applyFont="1" applyFill="1" applyBorder="1" applyAlignment="1" applyProtection="1">
      <alignment horizontal="center" vertical="center" shrinkToFit="1"/>
      <protection locked="0" hidden="1"/>
    </xf>
    <xf numFmtId="0" fontId="12" fillId="0" borderId="7" xfId="0" applyFont="1" applyBorder="1" applyAlignment="1" applyProtection="1">
      <alignment horizontal="center"/>
      <protection locked="0" hidden="1"/>
    </xf>
    <xf numFmtId="0" fontId="12" fillId="0" borderId="8" xfId="0" applyFont="1" applyBorder="1" applyAlignment="1" applyProtection="1">
      <alignment horizontal="center"/>
      <protection locked="0" hidden="1"/>
    </xf>
    <xf numFmtId="1" fontId="2" fillId="10" borderId="6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8" xfId="0" applyNumberFormat="1" applyBorder="1" applyAlignment="1" applyProtection="1">
      <alignment horizontal="center" vertical="center" shrinkToFit="1"/>
      <protection hidden="1"/>
    </xf>
    <xf numFmtId="0" fontId="1" fillId="6" borderId="46" xfId="0" applyFont="1" applyFill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4" fillId="9" borderId="33" xfId="0" applyFont="1" applyFill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4" fillId="9" borderId="61" xfId="0" applyFont="1" applyFill="1" applyBorder="1" applyAlignment="1" applyProtection="1">
      <alignment horizontal="center" vertical="center"/>
      <protection hidden="1"/>
    </xf>
    <xf numFmtId="0" fontId="8" fillId="0" borderId="73" xfId="0" applyFont="1" applyBorder="1" applyAlignment="1" applyProtection="1">
      <alignment horizontal="center" vertical="center"/>
      <protection hidden="1"/>
    </xf>
    <xf numFmtId="0" fontId="1" fillId="9" borderId="65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" fillId="2" borderId="67" xfId="0" applyFont="1" applyFill="1" applyBorder="1" applyAlignment="1" applyProtection="1">
      <alignment horizontal="center" vertical="center"/>
      <protection hidden="1"/>
    </xf>
    <xf numFmtId="0" fontId="1" fillId="3" borderId="67" xfId="0" applyFont="1" applyFill="1" applyBorder="1" applyAlignment="1" applyProtection="1">
      <alignment horizontal="center" vertical="center"/>
      <protection hidden="1"/>
    </xf>
    <xf numFmtId="0" fontId="1" fillId="4" borderId="68" xfId="0" applyFont="1" applyFill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4" fontId="5" fillId="10" borderId="8" xfId="0" applyNumberFormat="1" applyFont="1" applyFill="1" applyBorder="1" applyAlignment="1" applyProtection="1">
      <alignment horizontal="center" vertical="center"/>
      <protection hidden="1"/>
    </xf>
    <xf numFmtId="0" fontId="1" fillId="9" borderId="6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14" fontId="1" fillId="9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1" fillId="9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" fontId="5" fillId="10" borderId="6" xfId="0" applyNumberFormat="1" applyFont="1" applyFill="1" applyBorder="1" applyAlignment="1" applyProtection="1">
      <alignment horizontal="center" vertical="center"/>
      <protection hidden="1"/>
    </xf>
    <xf numFmtId="4" fontId="5" fillId="10" borderId="35" xfId="0" applyNumberFormat="1" applyFont="1" applyFill="1" applyBorder="1" applyAlignment="1" applyProtection="1">
      <alignment horizontal="center" vertical="center"/>
      <protection hidden="1"/>
    </xf>
    <xf numFmtId="0" fontId="6" fillId="13" borderId="34" xfId="0" applyFont="1" applyFill="1" applyBorder="1" applyAlignment="1" applyProtection="1">
      <alignment horizontal="center" vertical="center"/>
      <protection hidden="1"/>
    </xf>
    <xf numFmtId="0" fontId="6" fillId="13" borderId="61" xfId="0" applyFont="1" applyFill="1" applyBorder="1" applyAlignment="1" applyProtection="1">
      <alignment horizontal="center" vertical="center"/>
      <protection hidden="1"/>
    </xf>
    <xf numFmtId="0" fontId="6" fillId="13" borderId="62" xfId="0" applyFont="1" applyFill="1" applyBorder="1" applyAlignment="1" applyProtection="1">
      <alignment horizontal="center" vertical="center"/>
      <protection hidden="1"/>
    </xf>
    <xf numFmtId="0" fontId="11" fillId="0" borderId="34" xfId="1" applyFont="1" applyBorder="1" applyAlignment="1" applyProtection="1">
      <protection hidden="1"/>
    </xf>
    <xf numFmtId="0" fontId="0" fillId="0" borderId="34" xfId="0" applyBorder="1"/>
    <xf numFmtId="0" fontId="0" fillId="0" borderId="8" xfId="0" applyBorder="1" applyAlignment="1" applyProtection="1">
      <alignment horizontal="center" vertical="center" shrinkToFit="1"/>
      <protection hidden="1"/>
    </xf>
  </cellXfs>
  <cellStyles count="2">
    <cellStyle name="Hypertextové prepojenie" xfId="1" builtinId="8"/>
    <cellStyle name="Normálna" xfId="0" builtinId="0" customBuiltin="1"/>
  </cellStyles>
  <dxfs count="153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8BE1FF"/>
      <color rgb="FFFCAAAC"/>
      <color rgb="FFFF7C80"/>
      <color rgb="FFFFFFCC"/>
      <color rgb="FFCBF577"/>
      <color rgb="FFFF6D6D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kupujúcich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ROK!$E$7:$E$18</c:f>
              <c:numCache>
                <c:formatCode>0</c:formatCode>
                <c:ptCount val="12"/>
                <c:pt idx="0">
                  <c:v>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33-4898-ADF9-54DAE94CC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6066511"/>
        <c:axId val="1686067343"/>
      </c:scatterChart>
      <c:valAx>
        <c:axId val="1686066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86067343"/>
        <c:crosses val="autoZero"/>
        <c:crossBetween val="midCat"/>
      </c:valAx>
      <c:valAx>
        <c:axId val="16860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86066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Tržba zdaňovaná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ROK!$P$7:$P$18</c:f>
              <c:numCache>
                <c:formatCode>#,##0.00</c:formatCode>
                <c:ptCount val="12"/>
                <c:pt idx="0">
                  <c:v>4237.41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A3-4CCB-92D7-D77F094CAB3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457492527"/>
        <c:axId val="1457490863"/>
      </c:scatterChart>
      <c:valAx>
        <c:axId val="1457492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57490863"/>
        <c:crosses val="autoZero"/>
        <c:crossBetween val="midCat"/>
      </c:valAx>
      <c:valAx>
        <c:axId val="145749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57492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Tržba SPOLU bez faktúr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ROK!$R$7:$R$18</c:f>
              <c:numCache>
                <c:formatCode>#,##0.00</c:formatCode>
                <c:ptCount val="12"/>
                <c:pt idx="0">
                  <c:v>4237.3999999999996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AE-47D3-83EC-6693394DC6D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686090767"/>
        <c:axId val="1686089935"/>
      </c:scatterChart>
      <c:valAx>
        <c:axId val="1686090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86089935"/>
        <c:crosses val="autoZero"/>
        <c:crossBetween val="midCat"/>
      </c:valAx>
      <c:valAx>
        <c:axId val="1686089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86090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Tržby bez DPH (základ)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Základ DPH 5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ROK!$H$7:$H$18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4-439B-9627-471FB9486306}"/>
            </c:ext>
          </c:extLst>
        </c:ser>
        <c:ser>
          <c:idx val="1"/>
          <c:order val="1"/>
          <c:tx>
            <c:v>Základ DPH 10</c:v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ROK!$J$7:$J$18</c:f>
              <c:numCache>
                <c:formatCode>#,##0.00</c:formatCode>
                <c:ptCount val="12"/>
                <c:pt idx="0">
                  <c:v>20.91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4-439B-9627-471FB9486306}"/>
            </c:ext>
          </c:extLst>
        </c:ser>
        <c:ser>
          <c:idx val="2"/>
          <c:order val="2"/>
          <c:tx>
            <c:v>Základ DPH 20</c:v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ROK!$L$7:$L$18</c:f>
              <c:numCache>
                <c:formatCode>#,##0.00</c:formatCode>
                <c:ptCount val="12"/>
                <c:pt idx="0">
                  <c:v>3512.0400000000004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E4-439B-9627-471FB9486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358143"/>
        <c:axId val="1406358559"/>
      </c:lineChart>
      <c:catAx>
        <c:axId val="1406358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06358559"/>
        <c:crosses val="autoZero"/>
        <c:auto val="1"/>
        <c:lblAlgn val="ctr"/>
        <c:lblOffset val="100"/>
        <c:noMultiLvlLbl val="0"/>
      </c:catAx>
      <c:valAx>
        <c:axId val="140635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0635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Tržby DPH (základ + DPH)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Základ + DPH 5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ROK!$AB$7:$AB$18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0-4B3C-95EF-C231963CF60E}"/>
            </c:ext>
          </c:extLst>
        </c:ser>
        <c:ser>
          <c:idx val="1"/>
          <c:order val="1"/>
          <c:tx>
            <c:v>Základ + DPH 10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ROK!$AC$7:$AC$18</c:f>
              <c:numCache>
                <c:formatCode>#,##0.00</c:formatCode>
                <c:ptCount val="12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0-4B3C-95EF-C231963CF60E}"/>
            </c:ext>
          </c:extLst>
        </c:ser>
        <c:ser>
          <c:idx val="2"/>
          <c:order val="2"/>
          <c:tx>
            <c:v>Základ + DPH 20</c:v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ROK!$AD$7:$AD$18</c:f>
              <c:numCache>
                <c:formatCode>#,##0.00</c:formatCode>
                <c:ptCount val="12"/>
                <c:pt idx="0">
                  <c:v>4214.4100000000008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50-4B3C-95EF-C231963C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693855"/>
        <c:axId val="1696696767"/>
      </c:lineChart>
      <c:catAx>
        <c:axId val="1696693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96696767"/>
        <c:crosses val="autoZero"/>
        <c:auto val="1"/>
        <c:lblAlgn val="ctr"/>
        <c:lblOffset val="100"/>
        <c:noMultiLvlLbl val="0"/>
      </c:catAx>
      <c:valAx>
        <c:axId val="169669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9669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Zdroj tržby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ROK!$S$7:$S$18</c:f>
              <c:numCache>
                <c:formatCode>#,##0.00</c:formatCode>
                <c:ptCount val="12"/>
                <c:pt idx="0">
                  <c:v>1011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5B-47ED-A9CA-11EC69505679}"/>
            </c:ext>
          </c:extLst>
        </c:ser>
        <c:ser>
          <c:idx val="1"/>
          <c:order val="1"/>
          <c:tx>
            <c:v>Poukážka/šek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ROK!$T$7:$T$18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5B-47ED-A9CA-11EC69505679}"/>
            </c:ext>
          </c:extLst>
        </c:ser>
        <c:ser>
          <c:idx val="2"/>
          <c:order val="2"/>
          <c:tx>
            <c:v>Iné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ROK!$U$7:$U$18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5B-47ED-A9CA-11EC69505679}"/>
            </c:ext>
          </c:extLst>
        </c:ser>
        <c:ser>
          <c:idx val="3"/>
          <c:order val="3"/>
          <c:tx>
            <c:v>Hotovosť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ROK!$V$7:$V$18</c:f>
              <c:numCache>
                <c:formatCode>#,##0.00</c:formatCode>
                <c:ptCount val="12"/>
                <c:pt idx="0">
                  <c:v>3226.4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5B-47ED-A9CA-11EC69505679}"/>
            </c:ext>
          </c:extLst>
        </c:ser>
        <c:ser>
          <c:idx val="4"/>
          <c:order val="4"/>
          <c:tx>
            <c:v>Inkaso faktúry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ROK!$W$7:$W$18</c:f>
              <c:numCache>
                <c:formatCode>#,##0.00</c:formatCode>
                <c:ptCount val="12"/>
                <c:pt idx="0">
                  <c:v>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5B-47ED-A9CA-11EC69505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340095"/>
        <c:axId val="1400340927"/>
      </c:lineChart>
      <c:catAx>
        <c:axId val="14003400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00340927"/>
        <c:crosses val="autoZero"/>
        <c:auto val="1"/>
        <c:lblAlgn val="ctr"/>
        <c:lblOffset val="100"/>
        <c:noMultiLvlLbl val="0"/>
      </c:catAx>
      <c:valAx>
        <c:axId val="140034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00340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Prevody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Prevod na účet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ROK!$Y$7:$Y$18</c:f>
              <c:numCache>
                <c:formatCode>#,##0.00</c:formatCode>
                <c:ptCount val="12"/>
                <c:pt idx="0">
                  <c:v>5500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8-400F-816F-72E5D1DB89E5}"/>
            </c:ext>
          </c:extLst>
        </c:ser>
        <c:ser>
          <c:idx val="1"/>
          <c:order val="1"/>
          <c:tx>
            <c:v>Prevod do pokladne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ROK!$Z$7:$Z$18</c:f>
              <c:numCache>
                <c:formatCode>#,##0.00</c:formatCode>
                <c:ptCount val="12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8-400F-816F-72E5D1DB8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087439"/>
        <c:axId val="1686089519"/>
      </c:lineChart>
      <c:catAx>
        <c:axId val="16860874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86089519"/>
        <c:crosses val="autoZero"/>
        <c:auto val="1"/>
        <c:lblAlgn val="ctr"/>
        <c:lblOffset val="100"/>
        <c:noMultiLvlLbl val="0"/>
      </c:catAx>
      <c:valAx>
        <c:axId val="168608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8608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Tržba SPOLU vrátane faktúr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ROK!$X$7:$X$18</c:f>
              <c:numCache>
                <c:formatCode>#,##0.00</c:formatCode>
                <c:ptCount val="12"/>
                <c:pt idx="0">
                  <c:v>4737.3999999999996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E-4C8F-8C7A-6533FBE8FC0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96691359"/>
        <c:axId val="1696695519"/>
      </c:lineChart>
      <c:catAx>
        <c:axId val="16966913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96695519"/>
        <c:crosses val="autoZero"/>
        <c:auto val="1"/>
        <c:lblAlgn val="ctr"/>
        <c:lblOffset val="100"/>
        <c:noMultiLvlLbl val="0"/>
      </c:catAx>
      <c:valAx>
        <c:axId val="169669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96691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Zostatok pokladne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ROK!$AA$7:$AA$18</c:f>
              <c:numCache>
                <c:formatCode>#,##0.00</c:formatCode>
                <c:ptCount val="12"/>
                <c:pt idx="0">
                  <c:v>-1762.6000000000004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E-4371-A707-F4DF30D3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18687"/>
        <c:axId val="1692216607"/>
      </c:lineChart>
      <c:catAx>
        <c:axId val="16922186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92216607"/>
        <c:crosses val="autoZero"/>
        <c:auto val="1"/>
        <c:lblAlgn val="ctr"/>
        <c:lblOffset val="100"/>
        <c:noMultiLvlLbl val="0"/>
      </c:catAx>
      <c:valAx>
        <c:axId val="169221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92218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8BE1FF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134332</xdr:colOff>
      <xdr:row>0</xdr:row>
      <xdr:rowOff>122120</xdr:rowOff>
    </xdr:from>
    <xdr:to>
      <xdr:col>7</xdr:col>
      <xdr:colOff>439132</xdr:colOff>
      <xdr:row>15</xdr:row>
      <xdr:rowOff>2936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2D830DF-2825-46FE-9EFD-ED193D546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512886</xdr:colOff>
      <xdr:row>0</xdr:row>
      <xdr:rowOff>122120</xdr:rowOff>
    </xdr:from>
    <xdr:to>
      <xdr:col>15</xdr:col>
      <xdr:colOff>208086</xdr:colOff>
      <xdr:row>15</xdr:row>
      <xdr:rowOff>2936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1118E2E-5B79-4EE5-A841-B7246D285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273779</xdr:colOff>
      <xdr:row>0</xdr:row>
      <xdr:rowOff>119433</xdr:rowOff>
    </xdr:from>
    <xdr:to>
      <xdr:col>22</xdr:col>
      <xdr:colOff>579556</xdr:colOff>
      <xdr:row>15</xdr:row>
      <xdr:rowOff>249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B671179-0AA6-4DCE-AF9B-0E760E2BC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134331</xdr:colOff>
      <xdr:row>15</xdr:row>
      <xdr:rowOff>58373</xdr:rowOff>
    </xdr:from>
    <xdr:to>
      <xdr:col>7</xdr:col>
      <xdr:colOff>439493</xdr:colOff>
      <xdr:row>29</xdr:row>
      <xdr:rowOff>134588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4CD6BCF1-F012-4DC3-AC15-F86E940FF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518260</xdr:colOff>
      <xdr:row>15</xdr:row>
      <xdr:rowOff>61060</xdr:rowOff>
    </xdr:from>
    <xdr:to>
      <xdr:col>15</xdr:col>
      <xdr:colOff>213460</xdr:colOff>
      <xdr:row>29</xdr:row>
      <xdr:rowOff>137260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99363D89-BAE4-4FF4-AED3-6D8386F59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518014</xdr:colOff>
      <xdr:row>30</xdr:row>
      <xdr:rowOff>2683</xdr:rowOff>
    </xdr:from>
    <xdr:to>
      <xdr:col>15</xdr:col>
      <xdr:colOff>213213</xdr:colOff>
      <xdr:row>44</xdr:row>
      <xdr:rowOff>88408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3A981EB-D957-4ED7-A4CC-3CCA6FD2F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134332</xdr:colOff>
      <xdr:row>29</xdr:row>
      <xdr:rowOff>195100</xdr:rowOff>
    </xdr:from>
    <xdr:to>
      <xdr:col>7</xdr:col>
      <xdr:colOff>439494</xdr:colOff>
      <xdr:row>44</xdr:row>
      <xdr:rowOff>75931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E6DE75C0-E76D-4EDD-B3F4-BB599BF2D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280860</xdr:colOff>
      <xdr:row>15</xdr:row>
      <xdr:rowOff>61060</xdr:rowOff>
    </xdr:from>
    <xdr:to>
      <xdr:col>22</xdr:col>
      <xdr:colOff>586022</xdr:colOff>
      <xdr:row>29</xdr:row>
      <xdr:rowOff>137275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46607FD3-E758-4D54-8967-E03F8263F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293075</xdr:colOff>
      <xdr:row>30</xdr:row>
      <xdr:rowOff>2686</xdr:rowOff>
    </xdr:from>
    <xdr:to>
      <xdr:col>22</xdr:col>
      <xdr:colOff>598237</xdr:colOff>
      <xdr:row>44</xdr:row>
      <xdr:rowOff>88426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A94FF5D4-5ED4-47EF-97CE-BA0797E37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agrico.sk/pomocky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4"/>
  <sheetViews>
    <sheetView showGridLines="0" tabSelected="1" zoomScale="80" zoomScaleNormal="80" workbookViewId="0">
      <selection activeCell="E2" sqref="E2:G2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">
        <v>69</v>
      </c>
      <c r="F2" s="222"/>
      <c r="G2" s="204"/>
      <c r="H2" s="6" t="s">
        <v>51</v>
      </c>
      <c r="I2" s="224" t="s">
        <v>66</v>
      </c>
      <c r="J2" s="225"/>
      <c r="K2" s="226"/>
      <c r="L2" s="6" t="s">
        <v>27</v>
      </c>
      <c r="M2" s="214" t="s">
        <v>67</v>
      </c>
      <c r="N2" s="223"/>
      <c r="O2" s="6" t="s">
        <v>28</v>
      </c>
      <c r="P2" s="214" t="s">
        <v>68</v>
      </c>
      <c r="Q2" s="215"/>
      <c r="S2" s="34" t="s">
        <v>32</v>
      </c>
      <c r="T2" s="45">
        <f>MONTH(C7)</f>
        <v>1</v>
      </c>
      <c r="U2" s="46">
        <f>YEAR(C7)</f>
        <v>2023</v>
      </c>
      <c r="W2" s="203">
        <f>I!A1</f>
        <v>12345678</v>
      </c>
      <c r="X2" s="204"/>
      <c r="Z2" s="173" t="s">
        <v>70</v>
      </c>
      <c r="AA2" s="174"/>
    </row>
    <row r="3" spans="2:27" ht="6" customHeight="1" thickBot="1" x14ac:dyDescent="0.3"/>
    <row r="4" spans="2:27" ht="15.75" customHeight="1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0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123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ht="15.75" thickBot="1" x14ac:dyDescent="0.3">
      <c r="C6" s="12" t="s">
        <v>25</v>
      </c>
      <c r="D6" s="14"/>
      <c r="E6" s="50"/>
      <c r="F6" s="51">
        <v>682490.5</v>
      </c>
      <c r="G6" s="51"/>
      <c r="H6" s="133"/>
      <c r="I6" s="133"/>
      <c r="J6" s="133"/>
      <c r="K6" s="133"/>
      <c r="L6" s="133"/>
      <c r="M6" s="133"/>
      <c r="N6" s="133"/>
      <c r="O6" s="134"/>
      <c r="P6" s="104">
        <f>SUM(H6:M6)</f>
        <v>0</v>
      </c>
      <c r="Q6" s="105">
        <f>SUM(P6+N6)</f>
        <v>0</v>
      </c>
      <c r="R6" s="106">
        <f>SUM(P6+N6+O6)</f>
        <v>0</v>
      </c>
      <c r="S6" s="58"/>
      <c r="T6" s="59"/>
      <c r="U6" s="68"/>
      <c r="V6" s="69">
        <f>SUM(R6-S6-T6-U6)</f>
        <v>0</v>
      </c>
      <c r="W6" s="62"/>
      <c r="X6" s="135">
        <v>2589</v>
      </c>
      <c r="Y6" s="143"/>
      <c r="Z6" s="144"/>
      <c r="AA6" s="142">
        <f>SUM(X6-Y6-Z6)</f>
        <v>2589</v>
      </c>
    </row>
    <row r="7" spans="2:27" ht="15.75" thickBot="1" x14ac:dyDescent="0.3">
      <c r="B7" s="3">
        <f t="shared" ref="B7:B36" si="0">MONTH(C7)</f>
        <v>1</v>
      </c>
      <c r="C7" s="47">
        <v>44927</v>
      </c>
      <c r="D7" s="48"/>
      <c r="E7" s="49"/>
      <c r="F7" s="155">
        <f t="shared" ref="F7:F37" si="1">SUM(H7:N7)</f>
        <v>0</v>
      </c>
      <c r="G7" s="93"/>
      <c r="H7" s="63"/>
      <c r="I7" s="63"/>
      <c r="J7" s="63"/>
      <c r="K7" s="63"/>
      <c r="L7" s="63"/>
      <c r="M7" s="63"/>
      <c r="N7" s="63"/>
      <c r="O7" s="63"/>
      <c r="P7" s="60">
        <f t="shared" ref="P7:P37" si="2">SUM(H7:M7)</f>
        <v>0</v>
      </c>
      <c r="Q7" s="64">
        <f>SUM(P7+N7)</f>
        <v>0</v>
      </c>
      <c r="R7" s="125">
        <f>SUM(P7+N7+O7)</f>
        <v>0</v>
      </c>
      <c r="S7" s="124"/>
      <c r="T7" s="63"/>
      <c r="U7" s="65"/>
      <c r="V7" s="61">
        <f>SUM(R7-S7-T7-U7)</f>
        <v>0</v>
      </c>
      <c r="W7" s="66"/>
      <c r="X7" s="131">
        <f t="shared" ref="X7:X37" si="3">SUM(R7+W7)</f>
        <v>0</v>
      </c>
      <c r="Y7" s="137"/>
      <c r="Z7" s="137"/>
      <c r="AA7" s="142">
        <f>AA6+X7-Y7-Z7</f>
        <v>2589</v>
      </c>
    </row>
    <row r="8" spans="2:27" ht="15.75" thickBot="1" x14ac:dyDescent="0.3">
      <c r="B8" s="3">
        <f t="shared" si="0"/>
        <v>1</v>
      </c>
      <c r="C8" s="1">
        <f>SUM(C7+1)</f>
        <v>44928</v>
      </c>
      <c r="D8" s="48" t="s">
        <v>52</v>
      </c>
      <c r="E8" s="49">
        <v>15</v>
      </c>
      <c r="F8" s="155">
        <f t="shared" si="1"/>
        <v>1168.95</v>
      </c>
      <c r="G8" s="93">
        <v>-23.05</v>
      </c>
      <c r="H8" s="63"/>
      <c r="I8" s="63"/>
      <c r="J8" s="63">
        <v>20.91</v>
      </c>
      <c r="K8" s="63">
        <v>2.09</v>
      </c>
      <c r="L8" s="63">
        <v>954.97</v>
      </c>
      <c r="M8" s="63">
        <v>190.98</v>
      </c>
      <c r="N8" s="63"/>
      <c r="O8" s="63"/>
      <c r="P8" s="60">
        <f t="shared" si="2"/>
        <v>1168.95</v>
      </c>
      <c r="Q8" s="64">
        <f t="shared" ref="Q8:Q37" si="4">SUM(P8+N8)</f>
        <v>1168.95</v>
      </c>
      <c r="R8" s="125">
        <f t="shared" ref="R8:R37" si="5">SUM(P8+N8+O8)</f>
        <v>1168.95</v>
      </c>
      <c r="S8" s="124">
        <v>196</v>
      </c>
      <c r="T8" s="63"/>
      <c r="U8" s="65"/>
      <c r="V8" s="61">
        <f t="shared" ref="V8:V37" si="6">SUM(R8-S8-T8-U8)</f>
        <v>972.95</v>
      </c>
      <c r="W8" s="66"/>
      <c r="X8" s="131">
        <f t="shared" si="3"/>
        <v>1168.95</v>
      </c>
      <c r="Y8" s="136"/>
      <c r="Z8" s="136"/>
      <c r="AA8" s="142">
        <f t="shared" ref="AA8:AA37" si="7">AA7+X8-Y8-Z8</f>
        <v>3757.95</v>
      </c>
    </row>
    <row r="9" spans="2:27" ht="15.75" thickBot="1" x14ac:dyDescent="0.3">
      <c r="B9" s="3">
        <f t="shared" si="0"/>
        <v>1</v>
      </c>
      <c r="C9" s="1">
        <f t="shared" ref="C9:C37" si="8">SUM(C8+1)</f>
        <v>44929</v>
      </c>
      <c r="D9" s="48" t="s">
        <v>53</v>
      </c>
      <c r="E9" s="49">
        <v>13</v>
      </c>
      <c r="F9" s="155">
        <f t="shared" si="1"/>
        <v>2331.8000000000002</v>
      </c>
      <c r="G9" s="93"/>
      <c r="H9" s="63"/>
      <c r="I9" s="63"/>
      <c r="J9" s="63"/>
      <c r="K9" s="63"/>
      <c r="L9" s="63">
        <v>1943.17</v>
      </c>
      <c r="M9" s="63">
        <v>388.63</v>
      </c>
      <c r="N9" s="63"/>
      <c r="O9" s="63"/>
      <c r="P9" s="60">
        <f t="shared" si="2"/>
        <v>2331.8000000000002</v>
      </c>
      <c r="Q9" s="64">
        <f t="shared" si="4"/>
        <v>2331.8000000000002</v>
      </c>
      <c r="R9" s="125">
        <f t="shared" si="5"/>
        <v>2331.8000000000002</v>
      </c>
      <c r="S9" s="124">
        <v>511.7</v>
      </c>
      <c r="T9" s="63"/>
      <c r="U9" s="65"/>
      <c r="V9" s="61">
        <f t="shared" si="6"/>
        <v>1820.1000000000001</v>
      </c>
      <c r="W9" s="66"/>
      <c r="X9" s="131">
        <f t="shared" si="3"/>
        <v>2331.8000000000002</v>
      </c>
      <c r="Y9" s="136"/>
      <c r="Z9" s="136"/>
      <c r="AA9" s="142">
        <f t="shared" si="7"/>
        <v>6089.75</v>
      </c>
    </row>
    <row r="10" spans="2:27" ht="15.75" thickBot="1" x14ac:dyDescent="0.3">
      <c r="B10" s="3">
        <f t="shared" si="0"/>
        <v>1</v>
      </c>
      <c r="C10" s="1">
        <f t="shared" si="8"/>
        <v>44930</v>
      </c>
      <c r="D10" s="48" t="s">
        <v>54</v>
      </c>
      <c r="E10" s="49">
        <v>14</v>
      </c>
      <c r="F10" s="155">
        <f t="shared" si="1"/>
        <v>526.16000000000008</v>
      </c>
      <c r="G10" s="93">
        <v>-3.04</v>
      </c>
      <c r="H10" s="63"/>
      <c r="I10" s="63"/>
      <c r="J10" s="63"/>
      <c r="K10" s="63"/>
      <c r="L10" s="63">
        <v>438.47</v>
      </c>
      <c r="M10" s="63">
        <v>87.69</v>
      </c>
      <c r="N10" s="63"/>
      <c r="O10" s="63">
        <v>-0.01</v>
      </c>
      <c r="P10" s="60">
        <f t="shared" si="2"/>
        <v>526.16000000000008</v>
      </c>
      <c r="Q10" s="64">
        <f t="shared" si="4"/>
        <v>526.16000000000008</v>
      </c>
      <c r="R10" s="125">
        <f t="shared" si="5"/>
        <v>526.15000000000009</v>
      </c>
      <c r="S10" s="124">
        <v>257.8</v>
      </c>
      <c r="T10" s="63"/>
      <c r="U10" s="65"/>
      <c r="V10" s="61">
        <f t="shared" si="6"/>
        <v>268.35000000000008</v>
      </c>
      <c r="W10" s="66">
        <v>500</v>
      </c>
      <c r="X10" s="131">
        <f t="shared" si="3"/>
        <v>1026.1500000000001</v>
      </c>
      <c r="Y10" s="136">
        <v>2500</v>
      </c>
      <c r="Z10" s="136"/>
      <c r="AA10" s="142">
        <f t="shared" si="7"/>
        <v>4615.8999999999996</v>
      </c>
    </row>
    <row r="11" spans="2:27" ht="15.75" thickBot="1" x14ac:dyDescent="0.3">
      <c r="B11" s="3">
        <f t="shared" si="0"/>
        <v>1</v>
      </c>
      <c r="C11" s="1">
        <f t="shared" si="8"/>
        <v>44931</v>
      </c>
      <c r="D11" s="48" t="s">
        <v>55</v>
      </c>
      <c r="E11" s="49">
        <v>9</v>
      </c>
      <c r="F11" s="155">
        <f t="shared" si="1"/>
        <v>210.5</v>
      </c>
      <c r="G11" s="93"/>
      <c r="H11" s="63"/>
      <c r="I11" s="63"/>
      <c r="J11" s="63"/>
      <c r="K11" s="63"/>
      <c r="L11" s="63">
        <v>175.43</v>
      </c>
      <c r="M11" s="63">
        <v>35.07</v>
      </c>
      <c r="N11" s="63"/>
      <c r="O11" s="63"/>
      <c r="P11" s="60">
        <f t="shared" si="2"/>
        <v>210.5</v>
      </c>
      <c r="Q11" s="64">
        <f t="shared" si="4"/>
        <v>210.5</v>
      </c>
      <c r="R11" s="125">
        <f t="shared" si="5"/>
        <v>210.5</v>
      </c>
      <c r="S11" s="124">
        <v>45.5</v>
      </c>
      <c r="T11" s="63"/>
      <c r="U11" s="65"/>
      <c r="V11" s="61">
        <f t="shared" si="6"/>
        <v>165</v>
      </c>
      <c r="W11" s="66"/>
      <c r="X11" s="131">
        <f t="shared" si="3"/>
        <v>210.5</v>
      </c>
      <c r="Y11" s="136">
        <v>3000</v>
      </c>
      <c r="Z11" s="136"/>
      <c r="AA11" s="142">
        <f t="shared" si="7"/>
        <v>1826.3999999999996</v>
      </c>
    </row>
    <row r="12" spans="2:27" ht="15.75" thickBot="1" x14ac:dyDescent="0.3">
      <c r="B12" s="3">
        <f t="shared" si="0"/>
        <v>1</v>
      </c>
      <c r="C12" s="1">
        <f t="shared" si="8"/>
        <v>44932</v>
      </c>
      <c r="D12" s="48" t="s">
        <v>56</v>
      </c>
      <c r="E12" s="49">
        <v>0</v>
      </c>
      <c r="F12" s="155">
        <f t="shared" si="1"/>
        <v>0</v>
      </c>
      <c r="G12" s="93"/>
      <c r="H12" s="63"/>
      <c r="I12" s="63"/>
      <c r="J12" s="63"/>
      <c r="K12" s="63"/>
      <c r="L12" s="63"/>
      <c r="M12" s="63"/>
      <c r="N12" s="63"/>
      <c r="O12" s="63"/>
      <c r="P12" s="60">
        <f t="shared" si="2"/>
        <v>0</v>
      </c>
      <c r="Q12" s="64">
        <f t="shared" si="4"/>
        <v>0</v>
      </c>
      <c r="R12" s="125">
        <f t="shared" si="5"/>
        <v>0</v>
      </c>
      <c r="S12" s="124"/>
      <c r="T12" s="63"/>
      <c r="U12" s="65"/>
      <c r="V12" s="61">
        <f t="shared" si="6"/>
        <v>0</v>
      </c>
      <c r="W12" s="66"/>
      <c r="X12" s="131">
        <f t="shared" si="3"/>
        <v>0</v>
      </c>
      <c r="Y12" s="136"/>
      <c r="Z12" s="136">
        <v>1000</v>
      </c>
      <c r="AA12" s="142">
        <f t="shared" si="7"/>
        <v>826.39999999999964</v>
      </c>
    </row>
    <row r="13" spans="2:27" ht="15.75" thickBot="1" x14ac:dyDescent="0.3">
      <c r="B13" s="3">
        <f t="shared" si="0"/>
        <v>1</v>
      </c>
      <c r="C13" s="1">
        <f t="shared" si="8"/>
        <v>44933</v>
      </c>
      <c r="D13" s="167"/>
      <c r="E13" s="168"/>
      <c r="F13" s="155">
        <f t="shared" si="1"/>
        <v>0</v>
      </c>
      <c r="G13" s="102"/>
      <c r="H13" s="160"/>
      <c r="I13" s="160"/>
      <c r="J13" s="160"/>
      <c r="K13" s="160"/>
      <c r="L13" s="160"/>
      <c r="M13" s="160"/>
      <c r="N13" s="160"/>
      <c r="O13" s="160"/>
      <c r="P13" s="60">
        <f t="shared" si="2"/>
        <v>0</v>
      </c>
      <c r="Q13" s="64">
        <f t="shared" si="4"/>
        <v>0</v>
      </c>
      <c r="R13" s="125">
        <f t="shared" si="5"/>
        <v>0</v>
      </c>
      <c r="S13" s="169"/>
      <c r="T13" s="160"/>
      <c r="U13" s="170"/>
      <c r="V13" s="61">
        <f t="shared" si="6"/>
        <v>0</v>
      </c>
      <c r="W13" s="171"/>
      <c r="X13" s="131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1</v>
      </c>
      <c r="C14" s="1">
        <f t="shared" si="8"/>
        <v>44934</v>
      </c>
      <c r="D14" s="167"/>
      <c r="E14" s="168"/>
      <c r="F14" s="155">
        <f t="shared" si="1"/>
        <v>0</v>
      </c>
      <c r="G14" s="102"/>
      <c r="H14" s="160"/>
      <c r="I14" s="160"/>
      <c r="J14" s="160"/>
      <c r="K14" s="160"/>
      <c r="L14" s="160"/>
      <c r="M14" s="160"/>
      <c r="N14" s="160"/>
      <c r="O14" s="160"/>
      <c r="P14" s="60">
        <f t="shared" si="2"/>
        <v>0</v>
      </c>
      <c r="Q14" s="64">
        <f t="shared" si="4"/>
        <v>0</v>
      </c>
      <c r="R14" s="125">
        <f t="shared" si="5"/>
        <v>0</v>
      </c>
      <c r="S14" s="169"/>
      <c r="T14" s="160"/>
      <c r="U14" s="170"/>
      <c r="V14" s="61">
        <f t="shared" si="6"/>
        <v>0</v>
      </c>
      <c r="W14" s="171"/>
      <c r="X14" s="131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1</v>
      </c>
      <c r="C15" s="1">
        <f t="shared" si="8"/>
        <v>44935</v>
      </c>
      <c r="D15" s="167"/>
      <c r="E15" s="168"/>
      <c r="F15" s="155">
        <f t="shared" si="1"/>
        <v>0</v>
      </c>
      <c r="G15" s="102"/>
      <c r="H15" s="160"/>
      <c r="I15" s="160"/>
      <c r="J15" s="160"/>
      <c r="K15" s="160"/>
      <c r="L15" s="160"/>
      <c r="M15" s="160"/>
      <c r="N15" s="160"/>
      <c r="O15" s="160"/>
      <c r="P15" s="60">
        <f t="shared" si="2"/>
        <v>0</v>
      </c>
      <c r="Q15" s="64">
        <f t="shared" si="4"/>
        <v>0</v>
      </c>
      <c r="R15" s="125">
        <f t="shared" si="5"/>
        <v>0</v>
      </c>
      <c r="S15" s="169"/>
      <c r="T15" s="160"/>
      <c r="U15" s="170"/>
      <c r="V15" s="61">
        <f t="shared" si="6"/>
        <v>0</v>
      </c>
      <c r="W15" s="171"/>
      <c r="X15" s="131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1</v>
      </c>
      <c r="C16" s="1">
        <f t="shared" si="8"/>
        <v>44936</v>
      </c>
      <c r="D16" s="167"/>
      <c r="E16" s="168"/>
      <c r="F16" s="155">
        <f t="shared" si="1"/>
        <v>0</v>
      </c>
      <c r="G16" s="102"/>
      <c r="H16" s="160"/>
      <c r="I16" s="160"/>
      <c r="J16" s="160"/>
      <c r="K16" s="160"/>
      <c r="L16" s="160"/>
      <c r="M16" s="160"/>
      <c r="N16" s="160"/>
      <c r="O16" s="160"/>
      <c r="P16" s="60">
        <f t="shared" si="2"/>
        <v>0</v>
      </c>
      <c r="Q16" s="64">
        <f t="shared" si="4"/>
        <v>0</v>
      </c>
      <c r="R16" s="125">
        <f t="shared" si="5"/>
        <v>0</v>
      </c>
      <c r="S16" s="169"/>
      <c r="T16" s="160"/>
      <c r="U16" s="170"/>
      <c r="V16" s="61">
        <f t="shared" si="6"/>
        <v>0</v>
      </c>
      <c r="W16" s="171"/>
      <c r="X16" s="131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1</v>
      </c>
      <c r="C17" s="1">
        <f t="shared" si="8"/>
        <v>44937</v>
      </c>
      <c r="D17" s="167"/>
      <c r="E17" s="168"/>
      <c r="F17" s="155">
        <f t="shared" si="1"/>
        <v>0</v>
      </c>
      <c r="G17" s="102"/>
      <c r="H17" s="160"/>
      <c r="I17" s="160"/>
      <c r="J17" s="160"/>
      <c r="K17" s="160"/>
      <c r="L17" s="160"/>
      <c r="M17" s="160"/>
      <c r="N17" s="160"/>
      <c r="O17" s="160"/>
      <c r="P17" s="60">
        <f t="shared" si="2"/>
        <v>0</v>
      </c>
      <c r="Q17" s="64">
        <f t="shared" si="4"/>
        <v>0</v>
      </c>
      <c r="R17" s="125">
        <f t="shared" si="5"/>
        <v>0</v>
      </c>
      <c r="S17" s="169"/>
      <c r="T17" s="160"/>
      <c r="U17" s="170"/>
      <c r="V17" s="61">
        <f t="shared" si="6"/>
        <v>0</v>
      </c>
      <c r="W17" s="171"/>
      <c r="X17" s="131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1</v>
      </c>
      <c r="C18" s="1">
        <f t="shared" si="8"/>
        <v>44938</v>
      </c>
      <c r="D18" s="167"/>
      <c r="E18" s="168"/>
      <c r="F18" s="155">
        <f t="shared" si="1"/>
        <v>0</v>
      </c>
      <c r="G18" s="102"/>
      <c r="H18" s="160"/>
      <c r="I18" s="160"/>
      <c r="J18" s="160"/>
      <c r="K18" s="160"/>
      <c r="L18" s="160"/>
      <c r="M18" s="160"/>
      <c r="N18" s="160"/>
      <c r="O18" s="160"/>
      <c r="P18" s="60">
        <f t="shared" si="2"/>
        <v>0</v>
      </c>
      <c r="Q18" s="64">
        <f t="shared" si="4"/>
        <v>0</v>
      </c>
      <c r="R18" s="125">
        <f t="shared" si="5"/>
        <v>0</v>
      </c>
      <c r="S18" s="169"/>
      <c r="T18" s="160"/>
      <c r="U18" s="170"/>
      <c r="V18" s="61">
        <f t="shared" si="6"/>
        <v>0</v>
      </c>
      <c r="W18" s="171"/>
      <c r="X18" s="131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1</v>
      </c>
      <c r="C19" s="1">
        <f t="shared" si="8"/>
        <v>44939</v>
      </c>
      <c r="D19" s="167"/>
      <c r="E19" s="168"/>
      <c r="F19" s="155">
        <f t="shared" si="1"/>
        <v>0</v>
      </c>
      <c r="G19" s="102"/>
      <c r="H19" s="160"/>
      <c r="I19" s="160"/>
      <c r="J19" s="160"/>
      <c r="K19" s="160"/>
      <c r="L19" s="160"/>
      <c r="M19" s="160"/>
      <c r="N19" s="160"/>
      <c r="O19" s="160"/>
      <c r="P19" s="60">
        <f t="shared" si="2"/>
        <v>0</v>
      </c>
      <c r="Q19" s="64">
        <f t="shared" si="4"/>
        <v>0</v>
      </c>
      <c r="R19" s="125">
        <f t="shared" si="5"/>
        <v>0</v>
      </c>
      <c r="S19" s="169"/>
      <c r="T19" s="160"/>
      <c r="U19" s="170"/>
      <c r="V19" s="61">
        <f t="shared" si="6"/>
        <v>0</v>
      </c>
      <c r="W19" s="171"/>
      <c r="X19" s="131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1</v>
      </c>
      <c r="C20" s="1">
        <f t="shared" si="8"/>
        <v>44940</v>
      </c>
      <c r="D20" s="167"/>
      <c r="E20" s="168"/>
      <c r="F20" s="155">
        <f t="shared" si="1"/>
        <v>0</v>
      </c>
      <c r="G20" s="102"/>
      <c r="H20" s="160"/>
      <c r="I20" s="160"/>
      <c r="J20" s="160"/>
      <c r="K20" s="160"/>
      <c r="L20" s="160"/>
      <c r="M20" s="160"/>
      <c r="N20" s="160"/>
      <c r="O20" s="160"/>
      <c r="P20" s="60">
        <f t="shared" si="2"/>
        <v>0</v>
      </c>
      <c r="Q20" s="64">
        <f t="shared" si="4"/>
        <v>0</v>
      </c>
      <c r="R20" s="125">
        <f t="shared" si="5"/>
        <v>0</v>
      </c>
      <c r="S20" s="169"/>
      <c r="T20" s="160"/>
      <c r="U20" s="170"/>
      <c r="V20" s="61">
        <f t="shared" si="6"/>
        <v>0</v>
      </c>
      <c r="W20" s="171"/>
      <c r="X20" s="131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1</v>
      </c>
      <c r="C21" s="1">
        <f t="shared" si="8"/>
        <v>44941</v>
      </c>
      <c r="D21" s="167"/>
      <c r="E21" s="168"/>
      <c r="F21" s="155">
        <f t="shared" si="1"/>
        <v>0</v>
      </c>
      <c r="G21" s="102"/>
      <c r="H21" s="160"/>
      <c r="I21" s="160"/>
      <c r="J21" s="160"/>
      <c r="K21" s="160"/>
      <c r="L21" s="160"/>
      <c r="M21" s="160"/>
      <c r="N21" s="160"/>
      <c r="O21" s="160"/>
      <c r="P21" s="60">
        <f t="shared" si="2"/>
        <v>0</v>
      </c>
      <c r="Q21" s="64">
        <f t="shared" si="4"/>
        <v>0</v>
      </c>
      <c r="R21" s="125">
        <f t="shared" si="5"/>
        <v>0</v>
      </c>
      <c r="S21" s="169"/>
      <c r="T21" s="160"/>
      <c r="U21" s="170"/>
      <c r="V21" s="61">
        <f t="shared" si="6"/>
        <v>0</v>
      </c>
      <c r="W21" s="171"/>
      <c r="X21" s="131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1</v>
      </c>
      <c r="C22" s="1">
        <f t="shared" si="8"/>
        <v>44942</v>
      </c>
      <c r="D22" s="167"/>
      <c r="E22" s="168"/>
      <c r="F22" s="155">
        <f t="shared" si="1"/>
        <v>0</v>
      </c>
      <c r="G22" s="102"/>
      <c r="H22" s="160"/>
      <c r="I22" s="160"/>
      <c r="J22" s="160"/>
      <c r="K22" s="160"/>
      <c r="L22" s="160"/>
      <c r="M22" s="160"/>
      <c r="N22" s="160"/>
      <c r="O22" s="160"/>
      <c r="P22" s="60">
        <f t="shared" si="2"/>
        <v>0</v>
      </c>
      <c r="Q22" s="64">
        <f t="shared" si="4"/>
        <v>0</v>
      </c>
      <c r="R22" s="125">
        <f t="shared" si="5"/>
        <v>0</v>
      </c>
      <c r="S22" s="169"/>
      <c r="T22" s="160"/>
      <c r="U22" s="170"/>
      <c r="V22" s="61">
        <f t="shared" si="6"/>
        <v>0</v>
      </c>
      <c r="W22" s="171"/>
      <c r="X22" s="131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1</v>
      </c>
      <c r="C23" s="1">
        <f t="shared" si="8"/>
        <v>44943</v>
      </c>
      <c r="D23" s="167"/>
      <c r="E23" s="168"/>
      <c r="F23" s="155">
        <f t="shared" si="1"/>
        <v>0</v>
      </c>
      <c r="G23" s="102"/>
      <c r="H23" s="160"/>
      <c r="I23" s="160"/>
      <c r="J23" s="160"/>
      <c r="K23" s="160"/>
      <c r="L23" s="160"/>
      <c r="M23" s="160"/>
      <c r="N23" s="160"/>
      <c r="O23" s="160"/>
      <c r="P23" s="60">
        <f t="shared" si="2"/>
        <v>0</v>
      </c>
      <c r="Q23" s="64">
        <f t="shared" si="4"/>
        <v>0</v>
      </c>
      <c r="R23" s="125">
        <f t="shared" si="5"/>
        <v>0</v>
      </c>
      <c r="S23" s="169"/>
      <c r="T23" s="160"/>
      <c r="U23" s="170"/>
      <c r="V23" s="61">
        <f t="shared" si="6"/>
        <v>0</v>
      </c>
      <c r="W23" s="171"/>
      <c r="X23" s="131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1</v>
      </c>
      <c r="C24" s="1">
        <f t="shared" si="8"/>
        <v>44944</v>
      </c>
      <c r="D24" s="167"/>
      <c r="E24" s="168"/>
      <c r="F24" s="155">
        <f t="shared" si="1"/>
        <v>0</v>
      </c>
      <c r="G24" s="102"/>
      <c r="H24" s="160"/>
      <c r="I24" s="160"/>
      <c r="J24" s="160"/>
      <c r="K24" s="160"/>
      <c r="L24" s="160"/>
      <c r="M24" s="160"/>
      <c r="N24" s="160"/>
      <c r="O24" s="160"/>
      <c r="P24" s="60">
        <f t="shared" si="2"/>
        <v>0</v>
      </c>
      <c r="Q24" s="64">
        <f t="shared" si="4"/>
        <v>0</v>
      </c>
      <c r="R24" s="125">
        <f t="shared" si="5"/>
        <v>0</v>
      </c>
      <c r="S24" s="169"/>
      <c r="T24" s="160"/>
      <c r="U24" s="170"/>
      <c r="V24" s="61">
        <f t="shared" si="6"/>
        <v>0</v>
      </c>
      <c r="W24" s="171"/>
      <c r="X24" s="131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1</v>
      </c>
      <c r="C25" s="1">
        <f t="shared" si="8"/>
        <v>44945</v>
      </c>
      <c r="D25" s="167"/>
      <c r="E25" s="168"/>
      <c r="F25" s="155">
        <f t="shared" si="1"/>
        <v>0</v>
      </c>
      <c r="G25" s="102"/>
      <c r="H25" s="160"/>
      <c r="I25" s="160"/>
      <c r="J25" s="160"/>
      <c r="K25" s="160"/>
      <c r="L25" s="160"/>
      <c r="M25" s="160"/>
      <c r="N25" s="160"/>
      <c r="O25" s="160"/>
      <c r="P25" s="60">
        <f t="shared" si="2"/>
        <v>0</v>
      </c>
      <c r="Q25" s="64">
        <f t="shared" si="4"/>
        <v>0</v>
      </c>
      <c r="R25" s="125">
        <f t="shared" si="5"/>
        <v>0</v>
      </c>
      <c r="S25" s="169"/>
      <c r="T25" s="160"/>
      <c r="U25" s="170"/>
      <c r="V25" s="61">
        <f t="shared" si="6"/>
        <v>0</v>
      </c>
      <c r="W25" s="171"/>
      <c r="X25" s="131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1</v>
      </c>
      <c r="C26" s="1">
        <f t="shared" si="8"/>
        <v>44946</v>
      </c>
      <c r="D26" s="167"/>
      <c r="E26" s="168"/>
      <c r="F26" s="155">
        <f t="shared" si="1"/>
        <v>0</v>
      </c>
      <c r="G26" s="102"/>
      <c r="H26" s="160"/>
      <c r="I26" s="160"/>
      <c r="J26" s="160"/>
      <c r="K26" s="160"/>
      <c r="L26" s="160"/>
      <c r="M26" s="160"/>
      <c r="N26" s="160"/>
      <c r="O26" s="160"/>
      <c r="P26" s="60">
        <f t="shared" si="2"/>
        <v>0</v>
      </c>
      <c r="Q26" s="64">
        <f t="shared" si="4"/>
        <v>0</v>
      </c>
      <c r="R26" s="125">
        <f t="shared" si="5"/>
        <v>0</v>
      </c>
      <c r="S26" s="169"/>
      <c r="T26" s="160"/>
      <c r="U26" s="170"/>
      <c r="V26" s="61">
        <f t="shared" si="6"/>
        <v>0</v>
      </c>
      <c r="W26" s="171"/>
      <c r="X26" s="131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1</v>
      </c>
      <c r="C27" s="1">
        <f t="shared" si="8"/>
        <v>44947</v>
      </c>
      <c r="D27" s="167"/>
      <c r="E27" s="168"/>
      <c r="F27" s="155">
        <f t="shared" si="1"/>
        <v>0</v>
      </c>
      <c r="G27" s="102"/>
      <c r="H27" s="160"/>
      <c r="I27" s="160"/>
      <c r="J27" s="160"/>
      <c r="K27" s="160"/>
      <c r="L27" s="160"/>
      <c r="M27" s="160"/>
      <c r="N27" s="160"/>
      <c r="O27" s="160"/>
      <c r="P27" s="60">
        <f t="shared" si="2"/>
        <v>0</v>
      </c>
      <c r="Q27" s="64">
        <f t="shared" si="4"/>
        <v>0</v>
      </c>
      <c r="R27" s="125">
        <f t="shared" si="5"/>
        <v>0</v>
      </c>
      <c r="S27" s="169"/>
      <c r="T27" s="160"/>
      <c r="U27" s="170"/>
      <c r="V27" s="61">
        <f t="shared" si="6"/>
        <v>0</v>
      </c>
      <c r="W27" s="171"/>
      <c r="X27" s="131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1</v>
      </c>
      <c r="C28" s="1">
        <f t="shared" si="8"/>
        <v>44948</v>
      </c>
      <c r="D28" s="167"/>
      <c r="E28" s="168"/>
      <c r="F28" s="155">
        <f t="shared" si="1"/>
        <v>0</v>
      </c>
      <c r="G28" s="102"/>
      <c r="H28" s="160"/>
      <c r="I28" s="160"/>
      <c r="J28" s="160"/>
      <c r="K28" s="160"/>
      <c r="L28" s="160"/>
      <c r="M28" s="160"/>
      <c r="N28" s="160"/>
      <c r="O28" s="160"/>
      <c r="P28" s="60">
        <f t="shared" si="2"/>
        <v>0</v>
      </c>
      <c r="Q28" s="64">
        <f t="shared" si="4"/>
        <v>0</v>
      </c>
      <c r="R28" s="125">
        <f t="shared" si="5"/>
        <v>0</v>
      </c>
      <c r="S28" s="169"/>
      <c r="T28" s="160"/>
      <c r="U28" s="170"/>
      <c r="V28" s="61">
        <f t="shared" si="6"/>
        <v>0</v>
      </c>
      <c r="W28" s="171"/>
      <c r="X28" s="131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1</v>
      </c>
      <c r="C29" s="1">
        <f t="shared" si="8"/>
        <v>44949</v>
      </c>
      <c r="D29" s="167"/>
      <c r="E29" s="168"/>
      <c r="F29" s="155">
        <f t="shared" si="1"/>
        <v>0</v>
      </c>
      <c r="G29" s="102"/>
      <c r="H29" s="160"/>
      <c r="I29" s="160"/>
      <c r="J29" s="160"/>
      <c r="K29" s="160"/>
      <c r="L29" s="160"/>
      <c r="M29" s="160"/>
      <c r="N29" s="160"/>
      <c r="O29" s="160"/>
      <c r="P29" s="60">
        <f t="shared" si="2"/>
        <v>0</v>
      </c>
      <c r="Q29" s="64">
        <f t="shared" si="4"/>
        <v>0</v>
      </c>
      <c r="R29" s="125">
        <f t="shared" si="5"/>
        <v>0</v>
      </c>
      <c r="S29" s="169"/>
      <c r="T29" s="160"/>
      <c r="U29" s="170"/>
      <c r="V29" s="61">
        <f t="shared" si="6"/>
        <v>0</v>
      </c>
      <c r="W29" s="171"/>
      <c r="X29" s="131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1</v>
      </c>
      <c r="C30" s="1">
        <f t="shared" si="8"/>
        <v>44950</v>
      </c>
      <c r="D30" s="167"/>
      <c r="E30" s="168"/>
      <c r="F30" s="155">
        <f t="shared" si="1"/>
        <v>0</v>
      </c>
      <c r="G30" s="102"/>
      <c r="H30" s="160"/>
      <c r="I30" s="160"/>
      <c r="J30" s="160"/>
      <c r="K30" s="160"/>
      <c r="L30" s="160"/>
      <c r="M30" s="160"/>
      <c r="N30" s="160"/>
      <c r="O30" s="160"/>
      <c r="P30" s="60">
        <f t="shared" si="2"/>
        <v>0</v>
      </c>
      <c r="Q30" s="64">
        <f t="shared" si="4"/>
        <v>0</v>
      </c>
      <c r="R30" s="125">
        <f t="shared" si="5"/>
        <v>0</v>
      </c>
      <c r="S30" s="169"/>
      <c r="T30" s="160"/>
      <c r="U30" s="170"/>
      <c r="V30" s="61">
        <f t="shared" si="6"/>
        <v>0</v>
      </c>
      <c r="W30" s="171"/>
      <c r="X30" s="131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1</v>
      </c>
      <c r="C31" s="1">
        <f t="shared" si="8"/>
        <v>44951</v>
      </c>
      <c r="D31" s="167"/>
      <c r="E31" s="168"/>
      <c r="F31" s="155">
        <f t="shared" si="1"/>
        <v>0</v>
      </c>
      <c r="G31" s="102"/>
      <c r="H31" s="160"/>
      <c r="I31" s="160"/>
      <c r="J31" s="160"/>
      <c r="K31" s="160"/>
      <c r="L31" s="160"/>
      <c r="M31" s="160"/>
      <c r="N31" s="160"/>
      <c r="O31" s="160"/>
      <c r="P31" s="60">
        <f t="shared" si="2"/>
        <v>0</v>
      </c>
      <c r="Q31" s="64">
        <f t="shared" si="4"/>
        <v>0</v>
      </c>
      <c r="R31" s="125">
        <f t="shared" si="5"/>
        <v>0</v>
      </c>
      <c r="S31" s="169"/>
      <c r="T31" s="160"/>
      <c r="U31" s="170"/>
      <c r="V31" s="61">
        <f t="shared" si="6"/>
        <v>0</v>
      </c>
      <c r="W31" s="171"/>
      <c r="X31" s="131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1</v>
      </c>
      <c r="C32" s="1">
        <f t="shared" si="8"/>
        <v>44952</v>
      </c>
      <c r="D32" s="167"/>
      <c r="E32" s="168"/>
      <c r="F32" s="155">
        <f t="shared" si="1"/>
        <v>0</v>
      </c>
      <c r="G32" s="102"/>
      <c r="H32" s="160"/>
      <c r="I32" s="160"/>
      <c r="J32" s="160"/>
      <c r="K32" s="160"/>
      <c r="L32" s="160"/>
      <c r="M32" s="160"/>
      <c r="N32" s="160"/>
      <c r="O32" s="160"/>
      <c r="P32" s="60">
        <f t="shared" si="2"/>
        <v>0</v>
      </c>
      <c r="Q32" s="64">
        <f t="shared" si="4"/>
        <v>0</v>
      </c>
      <c r="R32" s="125">
        <f t="shared" si="5"/>
        <v>0</v>
      </c>
      <c r="S32" s="169"/>
      <c r="T32" s="160"/>
      <c r="U32" s="170"/>
      <c r="V32" s="61">
        <f t="shared" si="6"/>
        <v>0</v>
      </c>
      <c r="W32" s="171"/>
      <c r="X32" s="131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1</v>
      </c>
      <c r="C33" s="1">
        <f t="shared" si="8"/>
        <v>44953</v>
      </c>
      <c r="D33" s="167"/>
      <c r="E33" s="168"/>
      <c r="F33" s="155">
        <f t="shared" si="1"/>
        <v>0</v>
      </c>
      <c r="G33" s="102"/>
      <c r="H33" s="160"/>
      <c r="I33" s="160"/>
      <c r="J33" s="160"/>
      <c r="K33" s="160"/>
      <c r="L33" s="160"/>
      <c r="M33" s="160"/>
      <c r="N33" s="160"/>
      <c r="O33" s="160"/>
      <c r="P33" s="60">
        <f t="shared" si="2"/>
        <v>0</v>
      </c>
      <c r="Q33" s="64">
        <f t="shared" si="4"/>
        <v>0</v>
      </c>
      <c r="R33" s="125">
        <f t="shared" si="5"/>
        <v>0</v>
      </c>
      <c r="S33" s="169"/>
      <c r="T33" s="160"/>
      <c r="U33" s="170"/>
      <c r="V33" s="61">
        <f t="shared" si="6"/>
        <v>0</v>
      </c>
      <c r="W33" s="171"/>
      <c r="X33" s="131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1</v>
      </c>
      <c r="C34" s="1">
        <f t="shared" si="8"/>
        <v>44954</v>
      </c>
      <c r="D34" s="167"/>
      <c r="E34" s="168"/>
      <c r="F34" s="155">
        <f t="shared" si="1"/>
        <v>0</v>
      </c>
      <c r="G34" s="102"/>
      <c r="H34" s="160"/>
      <c r="I34" s="160"/>
      <c r="J34" s="160"/>
      <c r="K34" s="160"/>
      <c r="L34" s="160"/>
      <c r="M34" s="160"/>
      <c r="N34" s="160"/>
      <c r="O34" s="160"/>
      <c r="P34" s="60">
        <f t="shared" si="2"/>
        <v>0</v>
      </c>
      <c r="Q34" s="64">
        <f t="shared" si="4"/>
        <v>0</v>
      </c>
      <c r="R34" s="125">
        <f t="shared" si="5"/>
        <v>0</v>
      </c>
      <c r="S34" s="169"/>
      <c r="T34" s="160"/>
      <c r="U34" s="170"/>
      <c r="V34" s="61">
        <f t="shared" si="6"/>
        <v>0</v>
      </c>
      <c r="W34" s="171"/>
      <c r="X34" s="131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1</v>
      </c>
      <c r="C35" s="1">
        <f t="shared" si="8"/>
        <v>44955</v>
      </c>
      <c r="D35" s="167"/>
      <c r="E35" s="168"/>
      <c r="F35" s="155">
        <f t="shared" si="1"/>
        <v>0</v>
      </c>
      <c r="G35" s="102"/>
      <c r="H35" s="160"/>
      <c r="I35" s="160"/>
      <c r="J35" s="160"/>
      <c r="K35" s="160"/>
      <c r="L35" s="160"/>
      <c r="M35" s="160"/>
      <c r="N35" s="160"/>
      <c r="O35" s="160"/>
      <c r="P35" s="60">
        <f t="shared" si="2"/>
        <v>0</v>
      </c>
      <c r="Q35" s="64">
        <f t="shared" si="4"/>
        <v>0</v>
      </c>
      <c r="R35" s="125">
        <f t="shared" si="5"/>
        <v>0</v>
      </c>
      <c r="S35" s="169"/>
      <c r="T35" s="160"/>
      <c r="U35" s="170"/>
      <c r="V35" s="61">
        <f t="shared" si="6"/>
        <v>0</v>
      </c>
      <c r="W35" s="171"/>
      <c r="X35" s="131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1</v>
      </c>
      <c r="C36" s="1">
        <f t="shared" si="8"/>
        <v>44956</v>
      </c>
      <c r="D36" s="167"/>
      <c r="E36" s="168"/>
      <c r="F36" s="155">
        <f t="shared" si="1"/>
        <v>0</v>
      </c>
      <c r="G36" s="102"/>
      <c r="H36" s="160"/>
      <c r="I36" s="160"/>
      <c r="J36" s="160"/>
      <c r="K36" s="160"/>
      <c r="L36" s="160"/>
      <c r="M36" s="160"/>
      <c r="N36" s="160"/>
      <c r="O36" s="160"/>
      <c r="P36" s="60">
        <f t="shared" si="2"/>
        <v>0</v>
      </c>
      <c r="Q36" s="64">
        <f t="shared" si="4"/>
        <v>0</v>
      </c>
      <c r="R36" s="125">
        <f t="shared" si="5"/>
        <v>0</v>
      </c>
      <c r="S36" s="169"/>
      <c r="T36" s="160"/>
      <c r="U36" s="170"/>
      <c r="V36" s="61">
        <f t="shared" si="6"/>
        <v>0</v>
      </c>
      <c r="W36" s="171"/>
      <c r="X36" s="131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1</v>
      </c>
      <c r="C37" s="17">
        <f t="shared" si="8"/>
        <v>44957</v>
      </c>
      <c r="D37" s="172"/>
      <c r="E37" s="168"/>
      <c r="F37" s="155">
        <f t="shared" si="1"/>
        <v>0</v>
      </c>
      <c r="G37" s="102"/>
      <c r="H37" s="160"/>
      <c r="I37" s="160"/>
      <c r="J37" s="160"/>
      <c r="K37" s="160"/>
      <c r="L37" s="160"/>
      <c r="M37" s="160"/>
      <c r="N37" s="160"/>
      <c r="O37" s="160"/>
      <c r="P37" s="60">
        <f t="shared" si="2"/>
        <v>0</v>
      </c>
      <c r="Q37" s="126">
        <f t="shared" si="4"/>
        <v>0</v>
      </c>
      <c r="R37" s="127">
        <f t="shared" si="5"/>
        <v>0</v>
      </c>
      <c r="S37" s="169"/>
      <c r="T37" s="160"/>
      <c r="U37" s="170"/>
      <c r="V37" s="67">
        <f t="shared" si="6"/>
        <v>0</v>
      </c>
      <c r="W37" s="171"/>
      <c r="X37" s="131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51</v>
      </c>
      <c r="F38" s="19">
        <f>SUM(F7:F37)</f>
        <v>4237.41</v>
      </c>
      <c r="G38" s="19">
        <f>SUM(G7:G37)</f>
        <v>-26.09</v>
      </c>
      <c r="H38" s="40">
        <f t="shared" ref="H38:I38" si="9">SUM(H7:H37)</f>
        <v>0</v>
      </c>
      <c r="I38" s="40">
        <f t="shared" si="9"/>
        <v>0</v>
      </c>
      <c r="J38" s="40">
        <f t="shared" ref="J38:O38" si="10">SUM(J7:J37)</f>
        <v>20.91</v>
      </c>
      <c r="K38" s="40">
        <f t="shared" si="10"/>
        <v>2.09</v>
      </c>
      <c r="L38" s="40">
        <f t="shared" si="10"/>
        <v>3512.0400000000004</v>
      </c>
      <c r="M38" s="40">
        <f t="shared" si="10"/>
        <v>702.37</v>
      </c>
      <c r="N38" s="40">
        <f t="shared" si="10"/>
        <v>0</v>
      </c>
      <c r="O38" s="40">
        <f t="shared" si="10"/>
        <v>-0.01</v>
      </c>
      <c r="P38" s="40">
        <f t="shared" ref="P38:V38" si="11">SUM(P7:P37)</f>
        <v>4237.41</v>
      </c>
      <c r="Q38" s="40">
        <f t="shared" si="11"/>
        <v>4237.41</v>
      </c>
      <c r="R38" s="40">
        <f>SUM(R7:R37)</f>
        <v>4237.3999999999996</v>
      </c>
      <c r="S38" s="40">
        <f t="shared" si="11"/>
        <v>1011</v>
      </c>
      <c r="T38" s="40">
        <f t="shared" si="11"/>
        <v>0</v>
      </c>
      <c r="U38" s="40">
        <f t="shared" si="11"/>
        <v>0</v>
      </c>
      <c r="V38" s="41">
        <f t="shared" si="11"/>
        <v>3226.4</v>
      </c>
      <c r="W38" s="42">
        <f>SUM(W7:W37)</f>
        <v>500</v>
      </c>
      <c r="X38" s="132">
        <f>SUM(X7:X37)</f>
        <v>4737.3999999999996</v>
      </c>
      <c r="Y38" s="132">
        <f>SUM(Y7:Y37)</f>
        <v>5500</v>
      </c>
      <c r="Z38" s="132">
        <f>SUM(Z7:Z37)</f>
        <v>1000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23</v>
      </c>
      <c r="K39" s="185"/>
      <c r="L39" s="185">
        <f>SUM(L38:M38)</f>
        <v>4214.4100000000008</v>
      </c>
      <c r="M39" s="185"/>
      <c r="N39" s="185">
        <f>SUM(N38:O38)</f>
        <v>-0.01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6500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X40" si="12">SUM(E6:E37)</f>
        <v>51</v>
      </c>
      <c r="F40" s="21">
        <f t="shared" si="12"/>
        <v>686727.91</v>
      </c>
      <c r="G40" s="22">
        <f t="shared" si="12"/>
        <v>-26.09</v>
      </c>
      <c r="H40" s="37">
        <f t="shared" ref="H40:I40" si="13">SUM(H6:H37)</f>
        <v>0</v>
      </c>
      <c r="I40" s="37">
        <f t="shared" si="13"/>
        <v>0</v>
      </c>
      <c r="J40" s="37">
        <f t="shared" si="12"/>
        <v>20.91</v>
      </c>
      <c r="K40" s="37">
        <f t="shared" si="12"/>
        <v>2.09</v>
      </c>
      <c r="L40" s="37">
        <f t="shared" si="12"/>
        <v>3512.0400000000004</v>
      </c>
      <c r="M40" s="37">
        <f t="shared" si="12"/>
        <v>702.37</v>
      </c>
      <c r="N40" s="37">
        <f t="shared" si="12"/>
        <v>0</v>
      </c>
      <c r="O40" s="37">
        <f t="shared" si="12"/>
        <v>-0.01</v>
      </c>
      <c r="P40" s="37">
        <f t="shared" si="12"/>
        <v>4237.41</v>
      </c>
      <c r="Q40" s="37">
        <f t="shared" si="12"/>
        <v>4237.41</v>
      </c>
      <c r="R40" s="37">
        <f t="shared" si="12"/>
        <v>4237.3999999999996</v>
      </c>
      <c r="S40" s="37">
        <f t="shared" si="12"/>
        <v>1011</v>
      </c>
      <c r="T40" s="37">
        <f t="shared" si="12"/>
        <v>0</v>
      </c>
      <c r="U40" s="37">
        <f t="shared" si="12"/>
        <v>0</v>
      </c>
      <c r="V40" s="38">
        <f t="shared" si="12"/>
        <v>3226.4</v>
      </c>
      <c r="W40" s="37">
        <f t="shared" si="12"/>
        <v>500</v>
      </c>
      <c r="X40" s="39">
        <f t="shared" si="12"/>
        <v>7326.4</v>
      </c>
      <c r="Y40" s="39">
        <f t="shared" ref="Y40:Z40" si="14">SUM(Y6:Y37)</f>
        <v>5500</v>
      </c>
      <c r="Z40" s="38">
        <f t="shared" si="14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ht="15.75" thickBot="1" x14ac:dyDescent="0.3">
      <c r="C42" s="13" t="s">
        <v>61</v>
      </c>
      <c r="AA42" s="129" t="s">
        <v>49</v>
      </c>
    </row>
    <row r="43" spans="2:27" x14ac:dyDescent="0.25">
      <c r="C43" s="13" t="s">
        <v>60</v>
      </c>
      <c r="K43" s="175" t="s">
        <v>71</v>
      </c>
      <c r="L43" s="176"/>
      <c r="M43" s="176"/>
      <c r="N43" s="176"/>
      <c r="O43" s="176"/>
      <c r="P43" s="176"/>
      <c r="Q43" s="176"/>
      <c r="R43" s="177"/>
    </row>
    <row r="44" spans="2:27" ht="15.75" thickBot="1" x14ac:dyDescent="0.3">
      <c r="C44" s="13" t="s">
        <v>62</v>
      </c>
      <c r="K44" s="178"/>
      <c r="L44" s="179"/>
      <c r="M44" s="179"/>
      <c r="N44" s="179"/>
      <c r="O44" s="179"/>
      <c r="P44" s="179"/>
      <c r="Q44" s="179"/>
      <c r="R44" s="180"/>
    </row>
  </sheetData>
  <sheetProtection algorithmName="SHA-512" hashValue="/PdymlnfQSaNorhPSZD4RjPF4SdrRwhMkPTVdATAMnQLSY5JaRj4N9/QVLGZSWHu9hnK/sil9xrpMeD7ZUn66w==" saltValue="n2xqzhUSFjSp6eIZgsllpw==" spinCount="100000" sheet="1" objects="1" scenarios="1"/>
  <mergeCells count="31">
    <mergeCell ref="C2:D2"/>
    <mergeCell ref="P2:Q2"/>
    <mergeCell ref="C4:C5"/>
    <mergeCell ref="J4:K4"/>
    <mergeCell ref="L4:M4"/>
    <mergeCell ref="H4:I4"/>
    <mergeCell ref="E2:G2"/>
    <mergeCell ref="M2:N2"/>
    <mergeCell ref="I2:K2"/>
    <mergeCell ref="C40:D41"/>
    <mergeCell ref="C38:D39"/>
    <mergeCell ref="H39:I39"/>
    <mergeCell ref="H41:I41"/>
    <mergeCell ref="Y4:Y5"/>
    <mergeCell ref="J39:K39"/>
    <mergeCell ref="L39:M39"/>
    <mergeCell ref="N39:O39"/>
    <mergeCell ref="F4:G4"/>
    <mergeCell ref="J41:K41"/>
    <mergeCell ref="L41:M41"/>
    <mergeCell ref="N41:O41"/>
    <mergeCell ref="N4:O4"/>
    <mergeCell ref="X4:X5"/>
    <mergeCell ref="S4:V4"/>
    <mergeCell ref="Z2:AA2"/>
    <mergeCell ref="K43:R44"/>
    <mergeCell ref="Z4:Z5"/>
    <mergeCell ref="AA4:AA5"/>
    <mergeCell ref="Y39:Z39"/>
    <mergeCell ref="Y41:Z41"/>
    <mergeCell ref="W2:X2"/>
  </mergeCells>
  <conditionalFormatting sqref="B8:B37">
    <cfRule type="cellIs" dxfId="152" priority="15" operator="notEqual">
      <formula>$B$7</formula>
    </cfRule>
  </conditionalFormatting>
  <conditionalFormatting sqref="V6:V37">
    <cfRule type="cellIs" dxfId="151" priority="7" operator="equal">
      <formula>0</formula>
    </cfRule>
    <cfRule type="cellIs" dxfId="150" priority="8" operator="lessThanOrEqual">
      <formula>-0.000001</formula>
    </cfRule>
  </conditionalFormatting>
  <dataValidations count="3">
    <dataValidation type="date" operator="equal" allowBlank="1" showInputMessage="1" showErrorMessage="1" errorTitle="Nesprávny dátum" error="Nesprávny dátum. Povolený len prvý deň januára 2023" sqref="C7" xr:uid="{00000000-0002-0000-0000-000000000000}">
      <formula1>44927</formula1>
    </dataValidation>
    <dataValidation allowBlank="1" showInputMessage="1" showErrorMessage="1" errorTitle="Nesprávne číslo" error="Zdajte kladné číslo s dvoma desatinnými miestami" sqref="S6:U37 F6:O37" xr:uid="{00000000-0002-0000-0000-000001000000}"/>
    <dataValidation type="whole" allowBlank="1" showInputMessage="1" showErrorMessage="1" sqref="E6:E37" xr:uid="{00000000-0002-0000-00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46" orientation="landscape" horizontalDpi="1200" verticalDpi="1200" r:id="rId1"/>
  <ignoredErrors>
    <ignoredError sqref="W2" unlockedFormula="1"/>
    <ignoredError sqref="F10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DF5AA440-07D9-4634-9EAD-4A6CA671535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6" id="{184A763A-3DD3-48DB-AFE8-41709209465A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W38:Z38</xm:sqref>
        </x14:conditionalFormatting>
        <x14:conditionalFormatting xmlns:xm="http://schemas.microsoft.com/office/excel/2006/main">
          <x14:cfRule type="expression" priority="5" id="{44BF45F8-8FA6-4557-89DB-F74887BAD96E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4" id="{98089D7A-F691-41CF-A9E1-D65FB47BBDE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3" id="{391ABF01-4F76-4C2A-9060-0B4E7ECF9F86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2" id="{1792F39D-83B5-4E81-B41E-0FCB761A943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P6:P37</xm:sqref>
        </x14:conditionalFormatting>
        <x14:conditionalFormatting xmlns:xm="http://schemas.microsoft.com/office/excel/2006/main">
          <x14:cfRule type="expression" priority="1" id="{F4D6EB7B-792F-4068-B664-3C488370DB9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A44"/>
  <sheetViews>
    <sheetView showGridLines="0" zoomScale="80" zoomScaleNormal="80" workbookViewId="0">
      <selection activeCell="H26" sqref="H26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10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SUM('09'!E40)</f>
        <v>51</v>
      </c>
      <c r="F6" s="16">
        <f>SUM('09'!F40)</f>
        <v>686727.91</v>
      </c>
      <c r="G6" s="16">
        <f>SUM('09'!G40)</f>
        <v>-26.09</v>
      </c>
      <c r="H6" s="128">
        <f>'09'!H40</f>
        <v>0</v>
      </c>
      <c r="I6" s="128">
        <f>'09'!I40</f>
        <v>0</v>
      </c>
      <c r="J6" s="77">
        <f>SUM('09'!J40)</f>
        <v>20.91</v>
      </c>
      <c r="K6" s="77">
        <f>SUM('09'!K40)</f>
        <v>2.09</v>
      </c>
      <c r="L6" s="78">
        <f>SUM('09'!L40)</f>
        <v>3512.0400000000004</v>
      </c>
      <c r="M6" s="78">
        <f>SUM('09'!M40)</f>
        <v>702.37</v>
      </c>
      <c r="N6" s="79">
        <f>SUM('09'!N40)</f>
        <v>0</v>
      </c>
      <c r="O6" s="80">
        <f>SUM('09'!O40)</f>
        <v>-0.01</v>
      </c>
      <c r="P6" s="52">
        <f>SUM('09'!P40)</f>
        <v>4237.41</v>
      </c>
      <c r="Q6" s="53">
        <f>SUM('09'!Q40)</f>
        <v>4237.41</v>
      </c>
      <c r="R6" s="54">
        <f>SUM('09'!R40)</f>
        <v>4237.3999999999996</v>
      </c>
      <c r="S6" s="81">
        <f>SUM('09'!S40)</f>
        <v>1011</v>
      </c>
      <c r="T6" s="82">
        <f>SUM('09'!T40)</f>
        <v>0</v>
      </c>
      <c r="U6" s="100">
        <f>SUM('09'!U40)</f>
        <v>0</v>
      </c>
      <c r="V6" s="101">
        <f>SUM('09'!V40)</f>
        <v>3226.4</v>
      </c>
      <c r="W6" s="83">
        <f>SUM('09'!W40)</f>
        <v>500</v>
      </c>
      <c r="X6" s="55">
        <f>SUM('09'!X40)</f>
        <v>7326.4</v>
      </c>
      <c r="Y6" s="145">
        <f>'09'!Y40</f>
        <v>5500</v>
      </c>
      <c r="Z6" s="146">
        <f>'09'!Z40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10</v>
      </c>
      <c r="C7" s="47">
        <v>45200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10</v>
      </c>
      <c r="C8" s="1">
        <f>SUM(C7+1)</f>
        <v>45201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10</v>
      </c>
      <c r="C9" s="1">
        <f t="shared" ref="C9:C37" si="8">SUM(C8+1)</f>
        <v>45202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10</v>
      </c>
      <c r="C10" s="1">
        <f t="shared" si="8"/>
        <v>45203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10</v>
      </c>
      <c r="C11" s="1">
        <f t="shared" si="8"/>
        <v>45204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10</v>
      </c>
      <c r="C12" s="1">
        <f t="shared" si="8"/>
        <v>45205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10</v>
      </c>
      <c r="C13" s="1">
        <f t="shared" si="8"/>
        <v>45206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10</v>
      </c>
      <c r="C14" s="1">
        <f t="shared" si="8"/>
        <v>45207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10</v>
      </c>
      <c r="C15" s="1">
        <f t="shared" si="8"/>
        <v>45208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10</v>
      </c>
      <c r="C16" s="1">
        <f t="shared" si="8"/>
        <v>45209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10</v>
      </c>
      <c r="C17" s="1">
        <f t="shared" si="8"/>
        <v>45210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10</v>
      </c>
      <c r="C18" s="1">
        <f t="shared" si="8"/>
        <v>45211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10</v>
      </c>
      <c r="C19" s="1">
        <f t="shared" si="8"/>
        <v>45212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10</v>
      </c>
      <c r="C20" s="1">
        <f t="shared" si="8"/>
        <v>45213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10</v>
      </c>
      <c r="C21" s="1">
        <f t="shared" si="8"/>
        <v>45214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10</v>
      </c>
      <c r="C22" s="1">
        <f t="shared" si="8"/>
        <v>45215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10</v>
      </c>
      <c r="C23" s="1">
        <f t="shared" si="8"/>
        <v>45216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10</v>
      </c>
      <c r="C24" s="1">
        <f t="shared" si="8"/>
        <v>45217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10</v>
      </c>
      <c r="C25" s="1">
        <f t="shared" si="8"/>
        <v>45218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10</v>
      </c>
      <c r="C26" s="1">
        <f t="shared" si="8"/>
        <v>45219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10</v>
      </c>
      <c r="C27" s="1">
        <f t="shared" si="8"/>
        <v>45220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10</v>
      </c>
      <c r="C28" s="1">
        <f t="shared" si="8"/>
        <v>45221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10</v>
      </c>
      <c r="C29" s="1">
        <f t="shared" si="8"/>
        <v>45222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10</v>
      </c>
      <c r="C30" s="1">
        <f t="shared" si="8"/>
        <v>45223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10</v>
      </c>
      <c r="C31" s="1">
        <f t="shared" si="8"/>
        <v>45224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10</v>
      </c>
      <c r="C32" s="1">
        <f t="shared" si="8"/>
        <v>45225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10</v>
      </c>
      <c r="C33" s="1">
        <f t="shared" si="8"/>
        <v>45226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10</v>
      </c>
      <c r="C34" s="1">
        <f t="shared" si="8"/>
        <v>45227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10</v>
      </c>
      <c r="C35" s="1">
        <f t="shared" si="8"/>
        <v>45228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10</v>
      </c>
      <c r="C36" s="1">
        <f t="shared" si="8"/>
        <v>45229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10</v>
      </c>
      <c r="C37" s="17">
        <f t="shared" si="8"/>
        <v>45230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1SFCywft93U4h2A1yi6xyOZDQNL85m95H0a4OdOQQW+eDiijNUDPrX2J/34M5XC9GcSRIAEcZW5UJWNFqJN+uA==" saltValue="JyfgQNCrTNYQNaDVy+1zOg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48" priority="12" operator="notEqual">
      <formula>$B$7</formula>
    </cfRule>
  </conditionalFormatting>
  <conditionalFormatting sqref="V6:V37">
    <cfRule type="cellIs" dxfId="47" priority="9" operator="equal">
      <formula>0</formula>
    </cfRule>
    <cfRule type="cellIs" dxfId="46" priority="10" operator="lessThanOrEqual">
      <formula>-0.000001</formula>
    </cfRule>
  </conditionalFormatting>
  <dataValidations count="3">
    <dataValidation allowBlank="1" showInputMessage="1" showErrorMessage="1" errorTitle="Nesprávne číslo" error="Zdajte kladné číslo s dvoma desatinnými miestami" sqref="S7:U37 F7:F37" xr:uid="{00000000-0002-0000-0900-000000000000}"/>
    <dataValidation type="date" operator="equal" allowBlank="1" showInputMessage="1" showErrorMessage="1" errorTitle="Nesprávny dátum" error="Nesprávny dátum. Povolený len prvý deň októbra 2023" sqref="C7" xr:uid="{00000000-0002-0000-0900-000001000000}">
      <formula1>45200</formula1>
    </dataValidation>
    <dataValidation type="whole" allowBlank="1" showInputMessage="1" showErrorMessage="1" sqref="E7:E37" xr:uid="{00000000-0002-0000-09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CFC9DC6-000C-48F6-8B91-5674984CD1A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0383A857-5606-4CFF-A1FE-5C28C4657C2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93F10E36-16B2-4C38-A8F2-14E7C5721B4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3E964360-D157-4325-BC6A-B250CE7CAB7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5FAE96D4-A9DF-4538-AF49-41B75B1B4DE2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C4F7F1AB-D902-40A4-B251-58EC1AEA72A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C1712916-FC5B-4727-A274-E0420AD185E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1F566F1B-07A8-4660-BAE5-2F5C004FD88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654142BB-4662-45F1-8CAF-BB3C9F7946FE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A44"/>
  <sheetViews>
    <sheetView showGridLines="0" zoomScale="80" zoomScaleNormal="80" workbookViewId="0">
      <selection activeCell="I28" sqref="I28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11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SUM('10'!E40)</f>
        <v>51</v>
      </c>
      <c r="F6" s="16">
        <f>SUM('10'!F40)</f>
        <v>686727.91</v>
      </c>
      <c r="G6" s="16">
        <f>SUM('10'!G40)</f>
        <v>-26.09</v>
      </c>
      <c r="H6" s="128">
        <f>'10'!H40</f>
        <v>0</v>
      </c>
      <c r="I6" s="128">
        <f>'10'!I40</f>
        <v>0</v>
      </c>
      <c r="J6" s="77">
        <f>SUM('10'!J40)</f>
        <v>20.91</v>
      </c>
      <c r="K6" s="77">
        <f>SUM('10'!K40)</f>
        <v>2.09</v>
      </c>
      <c r="L6" s="78">
        <f>SUM('10'!L40)</f>
        <v>3512.0400000000004</v>
      </c>
      <c r="M6" s="78">
        <f>SUM('10'!M40)</f>
        <v>702.37</v>
      </c>
      <c r="N6" s="79">
        <f>SUM('10'!N40)</f>
        <v>0</v>
      </c>
      <c r="O6" s="80">
        <f>SUM('10'!O40)</f>
        <v>-0.01</v>
      </c>
      <c r="P6" s="52">
        <f>SUM('10'!P40)</f>
        <v>4237.41</v>
      </c>
      <c r="Q6" s="53">
        <f>SUM('10'!Q40)</f>
        <v>4237.41</v>
      </c>
      <c r="R6" s="54">
        <f>SUM('10'!R40)</f>
        <v>4237.3999999999996</v>
      </c>
      <c r="S6" s="81">
        <f>SUM('10'!S40)</f>
        <v>1011</v>
      </c>
      <c r="T6" s="82">
        <f>SUM('10'!T40)</f>
        <v>0</v>
      </c>
      <c r="U6" s="100">
        <f>SUM('10'!U40)</f>
        <v>0</v>
      </c>
      <c r="V6" s="101">
        <f>SUM('10'!V40)</f>
        <v>3226.4</v>
      </c>
      <c r="W6" s="83">
        <f>SUM('10'!W40)</f>
        <v>500</v>
      </c>
      <c r="X6" s="55">
        <f>SUM('10'!X40)</f>
        <v>7326.4</v>
      </c>
      <c r="Y6" s="145">
        <f>'10'!Y40</f>
        <v>5500</v>
      </c>
      <c r="Z6" s="146">
        <f>'10'!Z40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11</v>
      </c>
      <c r="C7" s="47">
        <v>45231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11</v>
      </c>
      <c r="C8" s="1">
        <f>SUM(C7+1)</f>
        <v>45232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11</v>
      </c>
      <c r="C9" s="1">
        <f t="shared" ref="C9:C37" si="8">SUM(C8+1)</f>
        <v>45233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11</v>
      </c>
      <c r="C10" s="1">
        <f t="shared" si="8"/>
        <v>45234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11</v>
      </c>
      <c r="C11" s="1">
        <f t="shared" si="8"/>
        <v>45235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11</v>
      </c>
      <c r="C12" s="1">
        <f t="shared" si="8"/>
        <v>45236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11</v>
      </c>
      <c r="C13" s="1">
        <f t="shared" si="8"/>
        <v>45237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11</v>
      </c>
      <c r="C14" s="1">
        <f t="shared" si="8"/>
        <v>45238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11</v>
      </c>
      <c r="C15" s="1">
        <f t="shared" si="8"/>
        <v>45239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11</v>
      </c>
      <c r="C16" s="1">
        <f t="shared" si="8"/>
        <v>45240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11</v>
      </c>
      <c r="C17" s="1">
        <f t="shared" si="8"/>
        <v>45241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11</v>
      </c>
      <c r="C18" s="1">
        <f t="shared" si="8"/>
        <v>45242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11</v>
      </c>
      <c r="C19" s="1">
        <f t="shared" si="8"/>
        <v>45243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11</v>
      </c>
      <c r="C20" s="1">
        <f t="shared" si="8"/>
        <v>45244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11</v>
      </c>
      <c r="C21" s="1">
        <f t="shared" si="8"/>
        <v>45245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11</v>
      </c>
      <c r="C22" s="1">
        <f t="shared" si="8"/>
        <v>45246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11</v>
      </c>
      <c r="C23" s="1">
        <f t="shared" si="8"/>
        <v>45247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11</v>
      </c>
      <c r="C24" s="1">
        <f t="shared" si="8"/>
        <v>45248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11</v>
      </c>
      <c r="C25" s="1">
        <f t="shared" si="8"/>
        <v>45249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11</v>
      </c>
      <c r="C26" s="1">
        <f t="shared" si="8"/>
        <v>45250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11</v>
      </c>
      <c r="C27" s="1">
        <f t="shared" si="8"/>
        <v>45251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11</v>
      </c>
      <c r="C28" s="1">
        <f t="shared" si="8"/>
        <v>45252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11</v>
      </c>
      <c r="C29" s="1">
        <f t="shared" si="8"/>
        <v>45253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11</v>
      </c>
      <c r="C30" s="1">
        <f t="shared" si="8"/>
        <v>45254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11</v>
      </c>
      <c r="C31" s="1">
        <f t="shared" si="8"/>
        <v>45255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11</v>
      </c>
      <c r="C32" s="1">
        <f t="shared" si="8"/>
        <v>45256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11</v>
      </c>
      <c r="C33" s="1">
        <f t="shared" si="8"/>
        <v>45257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11</v>
      </c>
      <c r="C34" s="1">
        <f t="shared" si="8"/>
        <v>45258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11</v>
      </c>
      <c r="C35" s="1">
        <f t="shared" si="8"/>
        <v>45259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11</v>
      </c>
      <c r="C36" s="1">
        <f t="shared" si="8"/>
        <v>45260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12</v>
      </c>
      <c r="C37" s="17">
        <f t="shared" si="8"/>
        <v>45261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Jjl/m9sJVH6khPaNIgzUJWYUENPq6KUxesedgz6f2jx0e1+toZfOfXRzdNeKi53pNe0pSJalaXWjooM/3QB0xQ==" saltValue="ixoyEP1iE7g9cNw293jtcQ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36" priority="12" operator="notEqual">
      <formula>$B$7</formula>
    </cfRule>
  </conditionalFormatting>
  <conditionalFormatting sqref="V6:V37">
    <cfRule type="cellIs" dxfId="35" priority="9" operator="equal">
      <formula>0</formula>
    </cfRule>
    <cfRule type="cellIs" dxfId="34" priority="10" operator="lessThanOrEqual">
      <formula>-0.000001</formula>
    </cfRule>
  </conditionalFormatting>
  <dataValidations count="3">
    <dataValidation type="date" operator="equal" allowBlank="1" showInputMessage="1" showErrorMessage="1" errorTitle="Nesprávny dátum" error="Nesprávny dátum. Povolený len prvý deň novembra 2023" sqref="C7" xr:uid="{00000000-0002-0000-0A00-000000000000}">
      <formula1>45231</formula1>
    </dataValidation>
    <dataValidation allowBlank="1" showInputMessage="1" showErrorMessage="1" errorTitle="Nesprávne číslo" error="Zdajte kladné číslo s dvoma desatinnými miestami" sqref="S7:U37 F7:F37" xr:uid="{00000000-0002-0000-0A00-000001000000}"/>
    <dataValidation type="whole" allowBlank="1" showInputMessage="1" showErrorMessage="1" sqref="E7:E37" xr:uid="{00000000-0002-0000-0A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BF20FF7D-2E6C-4195-82C9-315230A90859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D8748BF9-ED39-4CD5-BCCD-9C79137E45F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C215A366-6706-45C3-BA7C-11F76E90FAC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75E5C27F-5713-489E-A7CF-BC171084FCD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F331BF5E-61CE-42A2-9996-20080A193AB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382CF91B-E99D-463B-80A4-2F522332E90E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4E8EB03F-93C3-4AE7-9C60-8ED77A035D52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7EFB9BB5-6E9F-4191-BAA4-6B211388721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9B1DF046-3E15-4056-AC92-04A208124A1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A44"/>
  <sheetViews>
    <sheetView showGridLines="0" zoomScale="80" zoomScaleNormal="80" workbookViewId="0">
      <selection activeCell="J20" sqref="J20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12</v>
      </c>
      <c r="U2" s="46">
        <f>ROK!T2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SUM('11'!E40)</f>
        <v>51</v>
      </c>
      <c r="F6" s="16">
        <f>SUM('11'!F40)</f>
        <v>686727.91</v>
      </c>
      <c r="G6" s="16">
        <f>SUM('11'!G40)</f>
        <v>-26.09</v>
      </c>
      <c r="H6" s="128">
        <f>'11'!H40</f>
        <v>0</v>
      </c>
      <c r="I6" s="128">
        <f>'11'!I40</f>
        <v>0</v>
      </c>
      <c r="J6" s="77">
        <f>SUM('11'!J40)</f>
        <v>20.91</v>
      </c>
      <c r="K6" s="77">
        <f>SUM('11'!K40)</f>
        <v>2.09</v>
      </c>
      <c r="L6" s="78">
        <f>SUM('11'!L40)</f>
        <v>3512.0400000000004</v>
      </c>
      <c r="M6" s="78">
        <f>SUM('11'!M40)</f>
        <v>702.37</v>
      </c>
      <c r="N6" s="79">
        <f>SUM('11'!N40)</f>
        <v>0</v>
      </c>
      <c r="O6" s="80">
        <f>SUM('11'!O40)</f>
        <v>-0.01</v>
      </c>
      <c r="P6" s="52">
        <f>SUM('11'!P40)</f>
        <v>4237.41</v>
      </c>
      <c r="Q6" s="53">
        <f>SUM('11'!Q40)</f>
        <v>4237.41</v>
      </c>
      <c r="R6" s="54">
        <f>SUM('11'!R40)</f>
        <v>4237.3999999999996</v>
      </c>
      <c r="S6" s="81">
        <f>SUM('11'!S40)</f>
        <v>1011</v>
      </c>
      <c r="T6" s="82">
        <f>SUM('11'!T40)</f>
        <v>0</v>
      </c>
      <c r="U6" s="100">
        <f>SUM('11'!U40)</f>
        <v>0</v>
      </c>
      <c r="V6" s="101">
        <f>SUM('11'!V40)</f>
        <v>3226.4</v>
      </c>
      <c r="W6" s="83">
        <f>SUM('11'!W40)</f>
        <v>500</v>
      </c>
      <c r="X6" s="55">
        <f>SUM('11'!X40)</f>
        <v>7326.4</v>
      </c>
      <c r="Y6" s="145">
        <f>'11'!Y40</f>
        <v>5500</v>
      </c>
      <c r="Z6" s="146">
        <f>'11'!Z40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12</v>
      </c>
      <c r="C7" s="47">
        <v>45261</v>
      </c>
      <c r="D7" s="85"/>
      <c r="E7" s="86"/>
      <c r="F7" s="156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12</v>
      </c>
      <c r="C8" s="1">
        <f>SUM(C7+1)</f>
        <v>45262</v>
      </c>
      <c r="D8" s="85"/>
      <c r="E8" s="86"/>
      <c r="F8" s="156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12</v>
      </c>
      <c r="C9" s="1">
        <f t="shared" ref="C9:C37" si="8">SUM(C8+1)</f>
        <v>45263</v>
      </c>
      <c r="D9" s="85"/>
      <c r="E9" s="86"/>
      <c r="F9" s="156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12</v>
      </c>
      <c r="C10" s="1">
        <f t="shared" si="8"/>
        <v>45264</v>
      </c>
      <c r="D10" s="85"/>
      <c r="E10" s="86"/>
      <c r="F10" s="156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12</v>
      </c>
      <c r="C11" s="1">
        <f t="shared" si="8"/>
        <v>45265</v>
      </c>
      <c r="D11" s="85"/>
      <c r="E11" s="86"/>
      <c r="F11" s="156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12</v>
      </c>
      <c r="C12" s="1">
        <f t="shared" si="8"/>
        <v>45266</v>
      </c>
      <c r="D12" s="85"/>
      <c r="E12" s="86"/>
      <c r="F12" s="156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12</v>
      </c>
      <c r="C13" s="1">
        <f t="shared" si="8"/>
        <v>45267</v>
      </c>
      <c r="D13" s="158"/>
      <c r="E13" s="103"/>
      <c r="F13" s="159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12</v>
      </c>
      <c r="C14" s="1">
        <f t="shared" si="8"/>
        <v>45268</v>
      </c>
      <c r="D14" s="158"/>
      <c r="E14" s="103"/>
      <c r="F14" s="159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12</v>
      </c>
      <c r="C15" s="1">
        <f t="shared" si="8"/>
        <v>45269</v>
      </c>
      <c r="D15" s="158"/>
      <c r="E15" s="103"/>
      <c r="F15" s="159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12</v>
      </c>
      <c r="C16" s="1">
        <f t="shared" si="8"/>
        <v>45270</v>
      </c>
      <c r="D16" s="158"/>
      <c r="E16" s="103"/>
      <c r="F16" s="159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12</v>
      </c>
      <c r="C17" s="1">
        <f t="shared" si="8"/>
        <v>45271</v>
      </c>
      <c r="D17" s="158"/>
      <c r="E17" s="103"/>
      <c r="F17" s="159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12</v>
      </c>
      <c r="C18" s="1">
        <f t="shared" si="8"/>
        <v>45272</v>
      </c>
      <c r="D18" s="158"/>
      <c r="E18" s="103"/>
      <c r="F18" s="159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12</v>
      </c>
      <c r="C19" s="1">
        <f t="shared" si="8"/>
        <v>45273</v>
      </c>
      <c r="D19" s="158"/>
      <c r="E19" s="103"/>
      <c r="F19" s="159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12</v>
      </c>
      <c r="C20" s="1">
        <f t="shared" si="8"/>
        <v>45274</v>
      </c>
      <c r="D20" s="158"/>
      <c r="E20" s="103"/>
      <c r="F20" s="159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12</v>
      </c>
      <c r="C21" s="1">
        <f t="shared" si="8"/>
        <v>45275</v>
      </c>
      <c r="D21" s="158"/>
      <c r="E21" s="103"/>
      <c r="F21" s="159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12</v>
      </c>
      <c r="C22" s="1">
        <f t="shared" si="8"/>
        <v>45276</v>
      </c>
      <c r="D22" s="158"/>
      <c r="E22" s="103"/>
      <c r="F22" s="159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12</v>
      </c>
      <c r="C23" s="1">
        <f t="shared" si="8"/>
        <v>45277</v>
      </c>
      <c r="D23" s="158"/>
      <c r="E23" s="103"/>
      <c r="F23" s="159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12</v>
      </c>
      <c r="C24" s="1">
        <f t="shared" si="8"/>
        <v>45278</v>
      </c>
      <c r="D24" s="158"/>
      <c r="E24" s="103"/>
      <c r="F24" s="159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12</v>
      </c>
      <c r="C25" s="1">
        <f t="shared" si="8"/>
        <v>45279</v>
      </c>
      <c r="D25" s="158"/>
      <c r="E25" s="103"/>
      <c r="F25" s="159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12</v>
      </c>
      <c r="C26" s="1">
        <f t="shared" si="8"/>
        <v>45280</v>
      </c>
      <c r="D26" s="158"/>
      <c r="E26" s="103"/>
      <c r="F26" s="159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12</v>
      </c>
      <c r="C27" s="1">
        <f t="shared" si="8"/>
        <v>45281</v>
      </c>
      <c r="D27" s="158"/>
      <c r="E27" s="103"/>
      <c r="F27" s="159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12</v>
      </c>
      <c r="C28" s="1">
        <f t="shared" si="8"/>
        <v>45282</v>
      </c>
      <c r="D28" s="158"/>
      <c r="E28" s="103"/>
      <c r="F28" s="159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12</v>
      </c>
      <c r="C29" s="1">
        <f t="shared" si="8"/>
        <v>45283</v>
      </c>
      <c r="D29" s="158"/>
      <c r="E29" s="103"/>
      <c r="F29" s="159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12</v>
      </c>
      <c r="C30" s="1">
        <f t="shared" si="8"/>
        <v>45284</v>
      </c>
      <c r="D30" s="158"/>
      <c r="E30" s="103"/>
      <c r="F30" s="159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12</v>
      </c>
      <c r="C31" s="1">
        <f t="shared" si="8"/>
        <v>45285</v>
      </c>
      <c r="D31" s="158"/>
      <c r="E31" s="103"/>
      <c r="F31" s="159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12</v>
      </c>
      <c r="C32" s="1">
        <f t="shared" si="8"/>
        <v>45286</v>
      </c>
      <c r="D32" s="158"/>
      <c r="E32" s="103"/>
      <c r="F32" s="159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12</v>
      </c>
      <c r="C33" s="1">
        <f t="shared" si="8"/>
        <v>45287</v>
      </c>
      <c r="D33" s="158"/>
      <c r="E33" s="103"/>
      <c r="F33" s="159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12</v>
      </c>
      <c r="C34" s="1">
        <f t="shared" si="8"/>
        <v>45288</v>
      </c>
      <c r="D34" s="158"/>
      <c r="E34" s="103"/>
      <c r="F34" s="159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12</v>
      </c>
      <c r="C35" s="1">
        <f t="shared" si="8"/>
        <v>45289</v>
      </c>
      <c r="D35" s="158"/>
      <c r="E35" s="103"/>
      <c r="F35" s="159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12</v>
      </c>
      <c r="C36" s="1">
        <f t="shared" si="8"/>
        <v>45290</v>
      </c>
      <c r="D36" s="158"/>
      <c r="E36" s="103"/>
      <c r="F36" s="159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12</v>
      </c>
      <c r="C37" s="17">
        <f t="shared" si="8"/>
        <v>45291</v>
      </c>
      <c r="D37" s="165"/>
      <c r="E37" s="103"/>
      <c r="F37" s="159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D42" s="13"/>
      <c r="E42" s="13"/>
      <c r="AA42" s="129" t="s">
        <v>49</v>
      </c>
    </row>
    <row r="43" spans="2:27" x14ac:dyDescent="0.25">
      <c r="C43" s="13" t="s">
        <v>60</v>
      </c>
      <c r="D43" s="13"/>
      <c r="E43" s="13"/>
    </row>
    <row r="44" spans="2:27" x14ac:dyDescent="0.25">
      <c r="C44" s="13" t="s">
        <v>62</v>
      </c>
      <c r="D44" s="13"/>
      <c r="E44" s="13"/>
    </row>
  </sheetData>
  <sheetProtection algorithmName="SHA-512" hashValue="+xnGZKf9JdiU9ovSFhQOyhifAfZVBQDvFNXzrIWER/E22DG8ARj+dlYjq2WiO4FlzbQfzzzYHnMxpYnzDDMVyQ==" saltValue="IpEfidMSuHjU6jlJNdn44A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24" priority="12" operator="notEqual">
      <formula>$B$7</formula>
    </cfRule>
  </conditionalFormatting>
  <conditionalFormatting sqref="V6:V37">
    <cfRule type="cellIs" dxfId="23" priority="9" operator="equal">
      <formula>0</formula>
    </cfRule>
    <cfRule type="cellIs" dxfId="22" priority="10" operator="lessThanOrEqual">
      <formula>-0.000001</formula>
    </cfRule>
  </conditionalFormatting>
  <dataValidations count="3">
    <dataValidation allowBlank="1" showInputMessage="1" showErrorMessage="1" errorTitle="Nesprávne číslo" error="Zdajte kladné číslo s dvoma desatinnými miestami" sqref="S7:U37" xr:uid="{00000000-0002-0000-0B00-000000000000}"/>
    <dataValidation type="date" operator="equal" allowBlank="1" showInputMessage="1" showErrorMessage="1" errorTitle="Nesprávny dátum" error="Nesprávny dátum. Povolený len prvý deň decembra 2023" sqref="C7" xr:uid="{00000000-0002-0000-0B00-000001000000}">
      <formula1>45261</formula1>
    </dataValidation>
    <dataValidation type="whole" allowBlank="1" showInputMessage="1" showErrorMessage="1" sqref="E7:E37" xr:uid="{00000000-0002-0000-0B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B34B6C1F-6AC8-4593-BD54-A5AF816AFF1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4B37EF88-F2D9-482C-A68A-CC6646ECA6F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F6D992ED-2437-49C9-BD74-9D2302ABED8E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773FD3C0-ABA1-40BF-95E3-36FA0FEFF9B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926F846C-45C3-4266-98CB-A5EB1CF6F93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500571C6-6625-4696-B8E2-AA7694270AC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B7FA9A55-D18F-4613-8983-0392B1E0AB3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648FEF5A-8FBD-4ADB-B846-0C89D4ED2A76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15DC8480-0BA1-4AF6-8CD0-AEE79BC26D3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E23"/>
  <sheetViews>
    <sheetView showGridLines="0" topLeftCell="E1" zoomScale="80" zoomScaleNormal="80" workbookViewId="0">
      <selection activeCell="O33" sqref="O33"/>
    </sheetView>
  </sheetViews>
  <sheetFormatPr defaultColWidth="9.140625" defaultRowHeight="15" x14ac:dyDescent="0.25"/>
  <cols>
    <col min="1" max="1" width="3.42578125" style="2" customWidth="1"/>
    <col min="2" max="2" width="3.85546875" style="2" hidden="1" customWidth="1"/>
    <col min="3" max="3" width="11.7109375" style="2" customWidth="1"/>
    <col min="4" max="4" width="10.5703125" style="2" customWidth="1"/>
    <col min="5" max="5" width="11.140625" style="2" customWidth="1"/>
    <col min="6" max="24" width="13.7109375" style="2" customWidth="1"/>
    <col min="25" max="27" width="12.85546875" style="2" customWidth="1"/>
    <col min="28" max="28" width="14.28515625" style="2" customWidth="1"/>
    <col min="29" max="29" width="12" style="2" customWidth="1"/>
    <col min="30" max="30" width="10.5703125" style="2" customWidth="1"/>
    <col min="31" max="16384" width="9.140625" style="2"/>
  </cols>
  <sheetData>
    <row r="1" spans="2:31" ht="10.5" customHeight="1" thickBot="1" x14ac:dyDescent="0.3"/>
    <row r="2" spans="2:31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203">
        <f>YEAR('01'!C7)</f>
        <v>2023</v>
      </c>
      <c r="U2" s="256"/>
      <c r="W2" s="203">
        <f>I!A1</f>
        <v>12345678</v>
      </c>
      <c r="X2" s="204"/>
    </row>
    <row r="3" spans="2:31" ht="6" customHeight="1" thickBot="1" x14ac:dyDescent="0.3"/>
    <row r="4" spans="2:31" x14ac:dyDescent="0.25">
      <c r="C4" s="232" t="s">
        <v>47</v>
      </c>
      <c r="D4" s="233"/>
      <c r="E4" s="107" t="s">
        <v>20</v>
      </c>
      <c r="F4" s="236" t="s">
        <v>22</v>
      </c>
      <c r="G4" s="237"/>
      <c r="H4" s="220" t="s">
        <v>48</v>
      </c>
      <c r="I4" s="220"/>
      <c r="J4" s="238" t="s">
        <v>1</v>
      </c>
      <c r="K4" s="238"/>
      <c r="L4" s="239" t="s">
        <v>2</v>
      </c>
      <c r="M4" s="239"/>
      <c r="N4" s="240" t="s">
        <v>3</v>
      </c>
      <c r="O4" s="241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31" ht="15.75" thickBot="1" x14ac:dyDescent="0.3">
      <c r="C5" s="234"/>
      <c r="D5" s="235"/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31" ht="27.75" customHeight="1" thickBot="1" x14ac:dyDescent="0.3">
      <c r="C6" s="243" t="s">
        <v>46</v>
      </c>
      <c r="D6" s="244"/>
      <c r="E6" s="70">
        <f>'01'!E6</f>
        <v>0</v>
      </c>
      <c r="F6" s="71">
        <f>'01'!F6</f>
        <v>682490.5</v>
      </c>
      <c r="G6" s="71">
        <f>'01'!G6</f>
        <v>0</v>
      </c>
      <c r="H6" s="71">
        <f>'01'!H6</f>
        <v>0</v>
      </c>
      <c r="I6" s="71">
        <f>'01'!I6</f>
        <v>0</v>
      </c>
      <c r="J6" s="72">
        <f>'01'!J6</f>
        <v>0</v>
      </c>
      <c r="K6" s="72">
        <f>'01'!K6</f>
        <v>0</v>
      </c>
      <c r="L6" s="72">
        <f>'01'!L6</f>
        <v>0</v>
      </c>
      <c r="M6" s="72">
        <f>'01'!M6</f>
        <v>0</v>
      </c>
      <c r="N6" s="72">
        <f>'01'!N6</f>
        <v>0</v>
      </c>
      <c r="O6" s="73">
        <f>'01'!O6</f>
        <v>0</v>
      </c>
      <c r="P6" s="112">
        <f>'01'!P6</f>
        <v>0</v>
      </c>
      <c r="Q6" s="113">
        <f>'01'!Q6</f>
        <v>0</v>
      </c>
      <c r="R6" s="114">
        <f>'01'!R6</f>
        <v>0</v>
      </c>
      <c r="S6" s="74">
        <f>'01'!S6</f>
        <v>0</v>
      </c>
      <c r="T6" s="75">
        <f>'01'!T6</f>
        <v>0</v>
      </c>
      <c r="U6" s="76">
        <f>'01'!U6</f>
        <v>0</v>
      </c>
      <c r="V6" s="115">
        <f>'01'!V6</f>
        <v>0</v>
      </c>
      <c r="W6" s="116">
        <f>'01'!W6</f>
        <v>0</v>
      </c>
      <c r="X6" s="117">
        <f>'01'!X6</f>
        <v>2589</v>
      </c>
      <c r="Y6" s="150">
        <f>'01'!Y6</f>
        <v>0</v>
      </c>
      <c r="Z6" s="151">
        <f>'01'!Z6</f>
        <v>0</v>
      </c>
      <c r="AA6" s="152">
        <f>'01'!AA6</f>
        <v>2589</v>
      </c>
      <c r="AB6" s="3" t="s">
        <v>63</v>
      </c>
      <c r="AC6" s="3" t="s">
        <v>64</v>
      </c>
      <c r="AD6" s="3" t="s">
        <v>65</v>
      </c>
      <c r="AE6" s="3"/>
    </row>
    <row r="7" spans="2:31" ht="27.75" customHeight="1" thickBot="1" x14ac:dyDescent="0.3">
      <c r="B7" s="3" t="e">
        <f t="shared" ref="B7:B18" si="0">MONTH(C7)</f>
        <v>#VALUE!</v>
      </c>
      <c r="C7" s="245" t="s">
        <v>34</v>
      </c>
      <c r="D7" s="246"/>
      <c r="E7" s="103">
        <f>'01'!E38</f>
        <v>51</v>
      </c>
      <c r="F7" s="102">
        <f>'01'!F38</f>
        <v>4237.41</v>
      </c>
      <c r="G7" s="102">
        <f>'01'!G38</f>
        <v>-26.09</v>
      </c>
      <c r="H7" s="118">
        <f>'01'!H38</f>
        <v>0</v>
      </c>
      <c r="I7" s="118">
        <f>'01'!I38</f>
        <v>0</v>
      </c>
      <c r="J7" s="118">
        <f>'01'!J38</f>
        <v>20.91</v>
      </c>
      <c r="K7" s="118">
        <f>'01'!K38</f>
        <v>2.09</v>
      </c>
      <c r="L7" s="118">
        <f>'01'!L38</f>
        <v>3512.0400000000004</v>
      </c>
      <c r="M7" s="118">
        <f>'01'!M38</f>
        <v>702.37</v>
      </c>
      <c r="N7" s="118">
        <f>'01'!N38</f>
        <v>0</v>
      </c>
      <c r="O7" s="118">
        <f>'01'!O38</f>
        <v>-0.01</v>
      </c>
      <c r="P7" s="119">
        <f>'01'!P38</f>
        <v>4237.41</v>
      </c>
      <c r="Q7" s="119">
        <f>'01'!Q38</f>
        <v>4237.41</v>
      </c>
      <c r="R7" s="119">
        <f>'01'!R38</f>
        <v>4237.3999999999996</v>
      </c>
      <c r="S7" s="118">
        <f>'01'!S38</f>
        <v>1011</v>
      </c>
      <c r="T7" s="118">
        <f>'01'!T38</f>
        <v>0</v>
      </c>
      <c r="U7" s="120">
        <f>'01'!U38</f>
        <v>0</v>
      </c>
      <c r="V7" s="121">
        <f>'01'!V38</f>
        <v>3226.4</v>
      </c>
      <c r="W7" s="122">
        <f>'01'!W38</f>
        <v>500</v>
      </c>
      <c r="X7" s="148">
        <f>'01'!X38</f>
        <v>4737.3999999999996</v>
      </c>
      <c r="Y7" s="153">
        <f>'01'!Y38</f>
        <v>5500</v>
      </c>
      <c r="Z7" s="153">
        <f>'01'!Z38</f>
        <v>1000</v>
      </c>
      <c r="AA7" s="154">
        <f>X7-Y7-Z7</f>
        <v>-1762.6000000000004</v>
      </c>
      <c r="AB7" s="157">
        <f>SUM(H7:I7)</f>
        <v>0</v>
      </c>
      <c r="AC7" s="157">
        <f>SUM(J7:K7)</f>
        <v>23</v>
      </c>
      <c r="AD7" s="157">
        <f>SUM(L7:M7)</f>
        <v>4214.4100000000008</v>
      </c>
      <c r="AE7" s="3"/>
    </row>
    <row r="8" spans="2:31" ht="27.75" customHeight="1" thickBot="1" x14ac:dyDescent="0.3">
      <c r="B8" s="3" t="e">
        <f t="shared" si="0"/>
        <v>#VALUE!</v>
      </c>
      <c r="C8" s="247" t="s">
        <v>35</v>
      </c>
      <c r="D8" s="248"/>
      <c r="E8" s="103">
        <f>'02'!E38</f>
        <v>0</v>
      </c>
      <c r="F8" s="102">
        <f>'02'!F38</f>
        <v>0</v>
      </c>
      <c r="G8" s="102">
        <f>'02'!G38</f>
        <v>0</v>
      </c>
      <c r="H8" s="118">
        <f>'02'!H38</f>
        <v>0</v>
      </c>
      <c r="I8" s="118">
        <f>'02'!I38</f>
        <v>0</v>
      </c>
      <c r="J8" s="118">
        <f>'02'!J38</f>
        <v>0</v>
      </c>
      <c r="K8" s="118">
        <f>'02'!K38</f>
        <v>0</v>
      </c>
      <c r="L8" s="118">
        <f>'02'!L38</f>
        <v>0</v>
      </c>
      <c r="M8" s="118">
        <f>'02'!M38</f>
        <v>0</v>
      </c>
      <c r="N8" s="118">
        <f>'02'!N38</f>
        <v>0</v>
      </c>
      <c r="O8" s="118">
        <f>'02'!O38</f>
        <v>0</v>
      </c>
      <c r="P8" s="119">
        <f>'02'!P38</f>
        <v>0</v>
      </c>
      <c r="Q8" s="119">
        <f>'02'!Q38</f>
        <v>0</v>
      </c>
      <c r="R8" s="119">
        <f>'02'!R38</f>
        <v>0</v>
      </c>
      <c r="S8" s="118">
        <f>'02'!S38</f>
        <v>0</v>
      </c>
      <c r="T8" s="118">
        <f>'02'!T38</f>
        <v>0</v>
      </c>
      <c r="U8" s="120">
        <f>'02'!U38</f>
        <v>0</v>
      </c>
      <c r="V8" s="121">
        <f>'02'!V38</f>
        <v>0</v>
      </c>
      <c r="W8" s="122">
        <f>'02'!W38</f>
        <v>0</v>
      </c>
      <c r="X8" s="149">
        <f>'02'!X38</f>
        <v>0</v>
      </c>
      <c r="Y8" s="153">
        <f>'02'!Y38</f>
        <v>0</v>
      </c>
      <c r="Z8" s="153">
        <f>'02'!Z38</f>
        <v>0</v>
      </c>
      <c r="AA8" s="154">
        <f t="shared" ref="AA8:AA18" si="1">X8-Y8-Z8</f>
        <v>0</v>
      </c>
      <c r="AB8" s="157">
        <f t="shared" ref="AB8:AB18" si="2">SUM(H8:I8)</f>
        <v>0</v>
      </c>
      <c r="AC8" s="157">
        <f t="shared" ref="AC8:AC18" si="3">SUM(J8:K8)</f>
        <v>0</v>
      </c>
      <c r="AD8" s="157">
        <f t="shared" ref="AD8:AD18" si="4">SUM(L8:M8)</f>
        <v>0</v>
      </c>
      <c r="AE8" s="3"/>
    </row>
    <row r="9" spans="2:31" ht="27.75" customHeight="1" thickBot="1" x14ac:dyDescent="0.3">
      <c r="B9" s="3" t="e">
        <f t="shared" si="0"/>
        <v>#VALUE!</v>
      </c>
      <c r="C9" s="247" t="s">
        <v>36</v>
      </c>
      <c r="D9" s="248"/>
      <c r="E9" s="103">
        <f>'03'!E38</f>
        <v>0</v>
      </c>
      <c r="F9" s="102">
        <f>'03'!F38</f>
        <v>0</v>
      </c>
      <c r="G9" s="102">
        <f>'03'!G38</f>
        <v>0</v>
      </c>
      <c r="H9" s="118">
        <f>'03'!H38</f>
        <v>0</v>
      </c>
      <c r="I9" s="118">
        <f>'03'!I38</f>
        <v>0</v>
      </c>
      <c r="J9" s="118">
        <f>'03'!J38</f>
        <v>0</v>
      </c>
      <c r="K9" s="118">
        <f>'03'!K38</f>
        <v>0</v>
      </c>
      <c r="L9" s="118">
        <f>'03'!L38</f>
        <v>0</v>
      </c>
      <c r="M9" s="118">
        <f>'03'!M38</f>
        <v>0</v>
      </c>
      <c r="N9" s="118">
        <f>'03'!N38</f>
        <v>0</v>
      </c>
      <c r="O9" s="118">
        <f>'03'!O38</f>
        <v>0</v>
      </c>
      <c r="P9" s="119">
        <f>'03'!P38</f>
        <v>0</v>
      </c>
      <c r="Q9" s="119">
        <f>'03'!Q38</f>
        <v>0</v>
      </c>
      <c r="R9" s="119">
        <f>'03'!R38</f>
        <v>0</v>
      </c>
      <c r="S9" s="118">
        <f>'03'!S38</f>
        <v>0</v>
      </c>
      <c r="T9" s="118">
        <f>'03'!T38</f>
        <v>0</v>
      </c>
      <c r="U9" s="120">
        <f>'03'!U38</f>
        <v>0</v>
      </c>
      <c r="V9" s="121">
        <f>'03'!V38</f>
        <v>0</v>
      </c>
      <c r="W9" s="122">
        <f>'03'!W38</f>
        <v>0</v>
      </c>
      <c r="X9" s="149">
        <f>'03'!X38</f>
        <v>0</v>
      </c>
      <c r="Y9" s="153">
        <f>'03'!Y38</f>
        <v>0</v>
      </c>
      <c r="Z9" s="153">
        <f>'03'!Z38</f>
        <v>0</v>
      </c>
      <c r="AA9" s="154">
        <f t="shared" si="1"/>
        <v>0</v>
      </c>
      <c r="AB9" s="157">
        <f t="shared" si="2"/>
        <v>0</v>
      </c>
      <c r="AC9" s="157">
        <f t="shared" si="3"/>
        <v>0</v>
      </c>
      <c r="AD9" s="157">
        <f t="shared" si="4"/>
        <v>0</v>
      </c>
      <c r="AE9" s="3"/>
    </row>
    <row r="10" spans="2:31" ht="27.75" customHeight="1" thickBot="1" x14ac:dyDescent="0.3">
      <c r="B10" s="3" t="e">
        <f t="shared" si="0"/>
        <v>#VALUE!</v>
      </c>
      <c r="C10" s="247" t="s">
        <v>37</v>
      </c>
      <c r="D10" s="248"/>
      <c r="E10" s="103">
        <f>'04'!E38</f>
        <v>0</v>
      </c>
      <c r="F10" s="102">
        <f>'04'!F38</f>
        <v>0</v>
      </c>
      <c r="G10" s="102">
        <f>'04'!G38</f>
        <v>0</v>
      </c>
      <c r="H10" s="118">
        <f>'04'!H38</f>
        <v>0</v>
      </c>
      <c r="I10" s="118">
        <f>'04'!I38</f>
        <v>0</v>
      </c>
      <c r="J10" s="118">
        <f>'04'!J38</f>
        <v>0</v>
      </c>
      <c r="K10" s="118">
        <f>'04'!K38</f>
        <v>0</v>
      </c>
      <c r="L10" s="118">
        <f>'04'!L38</f>
        <v>0</v>
      </c>
      <c r="M10" s="118">
        <f>'04'!M38</f>
        <v>0</v>
      </c>
      <c r="N10" s="118">
        <f>'04'!N38</f>
        <v>0</v>
      </c>
      <c r="O10" s="118">
        <f>'04'!O38</f>
        <v>0</v>
      </c>
      <c r="P10" s="119">
        <f>'04'!P38</f>
        <v>0</v>
      </c>
      <c r="Q10" s="119">
        <f>'04'!Q38</f>
        <v>0</v>
      </c>
      <c r="R10" s="119">
        <f>'04'!R38</f>
        <v>0</v>
      </c>
      <c r="S10" s="118">
        <f>'04'!S38</f>
        <v>0</v>
      </c>
      <c r="T10" s="118">
        <f>'04'!T38</f>
        <v>0</v>
      </c>
      <c r="U10" s="120">
        <f>'04'!U38</f>
        <v>0</v>
      </c>
      <c r="V10" s="121">
        <f>'04'!V38</f>
        <v>0</v>
      </c>
      <c r="W10" s="122">
        <f>'04'!W38</f>
        <v>0</v>
      </c>
      <c r="X10" s="149">
        <f>'04'!X38</f>
        <v>0</v>
      </c>
      <c r="Y10" s="153">
        <f>'04'!Y38</f>
        <v>0</v>
      </c>
      <c r="Z10" s="153">
        <f>'04'!Z38</f>
        <v>0</v>
      </c>
      <c r="AA10" s="154">
        <f t="shared" si="1"/>
        <v>0</v>
      </c>
      <c r="AB10" s="157">
        <f t="shared" si="2"/>
        <v>0</v>
      </c>
      <c r="AC10" s="157">
        <f t="shared" si="3"/>
        <v>0</v>
      </c>
      <c r="AD10" s="157">
        <f t="shared" si="4"/>
        <v>0</v>
      </c>
      <c r="AE10" s="3"/>
    </row>
    <row r="11" spans="2:31" ht="27.75" customHeight="1" thickBot="1" x14ac:dyDescent="0.3">
      <c r="B11" s="3" t="e">
        <f t="shared" si="0"/>
        <v>#VALUE!</v>
      </c>
      <c r="C11" s="247" t="s">
        <v>38</v>
      </c>
      <c r="D11" s="248"/>
      <c r="E11" s="103">
        <f>'05'!E38</f>
        <v>0</v>
      </c>
      <c r="F11" s="102">
        <f>'05'!F38</f>
        <v>0</v>
      </c>
      <c r="G11" s="102">
        <f>'05'!G38</f>
        <v>0</v>
      </c>
      <c r="H11" s="118">
        <f>'05'!H38</f>
        <v>0</v>
      </c>
      <c r="I11" s="118">
        <f>'05'!I38</f>
        <v>0</v>
      </c>
      <c r="J11" s="118">
        <f>'05'!J38</f>
        <v>0</v>
      </c>
      <c r="K11" s="118">
        <f>'05'!K38</f>
        <v>0</v>
      </c>
      <c r="L11" s="118">
        <f>'05'!L38</f>
        <v>0</v>
      </c>
      <c r="M11" s="118">
        <f>'05'!M38</f>
        <v>0</v>
      </c>
      <c r="N11" s="118">
        <f>'05'!N38</f>
        <v>0</v>
      </c>
      <c r="O11" s="118">
        <f>'05'!O38</f>
        <v>0</v>
      </c>
      <c r="P11" s="119">
        <f>'05'!P38</f>
        <v>0</v>
      </c>
      <c r="Q11" s="119">
        <f>'05'!Q38</f>
        <v>0</v>
      </c>
      <c r="R11" s="119">
        <f>'05'!R38</f>
        <v>0</v>
      </c>
      <c r="S11" s="118">
        <f>'05'!S38</f>
        <v>0</v>
      </c>
      <c r="T11" s="118">
        <f>'05'!T38</f>
        <v>0</v>
      </c>
      <c r="U11" s="120">
        <f>'05'!U38</f>
        <v>0</v>
      </c>
      <c r="V11" s="121">
        <f>'05'!V38</f>
        <v>0</v>
      </c>
      <c r="W11" s="122">
        <f>'05'!W38</f>
        <v>0</v>
      </c>
      <c r="X11" s="149">
        <f>'05'!X38</f>
        <v>0</v>
      </c>
      <c r="Y11" s="153">
        <f>'05'!Y38</f>
        <v>0</v>
      </c>
      <c r="Z11" s="153">
        <f>'05'!Z38</f>
        <v>0</v>
      </c>
      <c r="AA11" s="154">
        <f t="shared" si="1"/>
        <v>0</v>
      </c>
      <c r="AB11" s="157">
        <f t="shared" si="2"/>
        <v>0</v>
      </c>
      <c r="AC11" s="157">
        <f t="shared" si="3"/>
        <v>0</v>
      </c>
      <c r="AD11" s="157">
        <f t="shared" si="4"/>
        <v>0</v>
      </c>
      <c r="AE11" s="3"/>
    </row>
    <row r="12" spans="2:31" ht="27.75" customHeight="1" thickBot="1" x14ac:dyDescent="0.3">
      <c r="B12" s="3" t="e">
        <f t="shared" si="0"/>
        <v>#VALUE!</v>
      </c>
      <c r="C12" s="247" t="s">
        <v>39</v>
      </c>
      <c r="D12" s="248"/>
      <c r="E12" s="103">
        <f>'06'!E38</f>
        <v>0</v>
      </c>
      <c r="F12" s="102">
        <f>'06'!F38</f>
        <v>0</v>
      </c>
      <c r="G12" s="102">
        <f>'06'!G38</f>
        <v>0</v>
      </c>
      <c r="H12" s="118">
        <f>'06'!H38</f>
        <v>0</v>
      </c>
      <c r="I12" s="118">
        <f>'06'!I38</f>
        <v>0</v>
      </c>
      <c r="J12" s="118">
        <f>'06'!J38</f>
        <v>0</v>
      </c>
      <c r="K12" s="118">
        <f>'06'!K38</f>
        <v>0</v>
      </c>
      <c r="L12" s="118">
        <f>'06'!L38</f>
        <v>0</v>
      </c>
      <c r="M12" s="118">
        <f>'06'!M38</f>
        <v>0</v>
      </c>
      <c r="N12" s="118">
        <f>'06'!N38</f>
        <v>0</v>
      </c>
      <c r="O12" s="118">
        <f>'06'!O38</f>
        <v>0</v>
      </c>
      <c r="P12" s="119">
        <f>'06'!P38</f>
        <v>0</v>
      </c>
      <c r="Q12" s="119">
        <f>'06'!Q38</f>
        <v>0</v>
      </c>
      <c r="R12" s="119">
        <f>'06'!R38</f>
        <v>0</v>
      </c>
      <c r="S12" s="118">
        <f>'06'!S38</f>
        <v>0</v>
      </c>
      <c r="T12" s="118">
        <f>'06'!T38</f>
        <v>0</v>
      </c>
      <c r="U12" s="120">
        <f>'06'!U38</f>
        <v>0</v>
      </c>
      <c r="V12" s="121">
        <f>'06'!V38</f>
        <v>0</v>
      </c>
      <c r="W12" s="122">
        <f>'06'!W38</f>
        <v>0</v>
      </c>
      <c r="X12" s="149">
        <f>'06'!X38</f>
        <v>0</v>
      </c>
      <c r="Y12" s="153">
        <f>'06'!Y38</f>
        <v>0</v>
      </c>
      <c r="Z12" s="153">
        <f>'06'!Z38</f>
        <v>0</v>
      </c>
      <c r="AA12" s="154">
        <f t="shared" si="1"/>
        <v>0</v>
      </c>
      <c r="AB12" s="157">
        <f t="shared" si="2"/>
        <v>0</v>
      </c>
      <c r="AC12" s="157">
        <f t="shared" si="3"/>
        <v>0</v>
      </c>
      <c r="AD12" s="157">
        <f t="shared" si="4"/>
        <v>0</v>
      </c>
      <c r="AE12" s="3"/>
    </row>
    <row r="13" spans="2:31" ht="27.75" customHeight="1" thickBot="1" x14ac:dyDescent="0.3">
      <c r="B13" s="3" t="e">
        <f t="shared" si="0"/>
        <v>#VALUE!</v>
      </c>
      <c r="C13" s="247" t="s">
        <v>40</v>
      </c>
      <c r="D13" s="248"/>
      <c r="E13" s="103">
        <f>'07'!E38</f>
        <v>0</v>
      </c>
      <c r="F13" s="102">
        <f>'07'!F38</f>
        <v>0</v>
      </c>
      <c r="G13" s="102">
        <f>'07'!G38</f>
        <v>0</v>
      </c>
      <c r="H13" s="118">
        <f>'07'!H38</f>
        <v>0</v>
      </c>
      <c r="I13" s="118">
        <f>'07'!I38</f>
        <v>0</v>
      </c>
      <c r="J13" s="118">
        <f>'07'!J38</f>
        <v>0</v>
      </c>
      <c r="K13" s="118">
        <f>'07'!K38</f>
        <v>0</v>
      </c>
      <c r="L13" s="118">
        <f>'07'!L38</f>
        <v>0</v>
      </c>
      <c r="M13" s="118">
        <f>'07'!M38</f>
        <v>0</v>
      </c>
      <c r="N13" s="118">
        <f>'07'!N38</f>
        <v>0</v>
      </c>
      <c r="O13" s="118">
        <f>'07'!O38</f>
        <v>0</v>
      </c>
      <c r="P13" s="119">
        <f>'07'!P38</f>
        <v>0</v>
      </c>
      <c r="Q13" s="119">
        <f>'07'!Q38</f>
        <v>0</v>
      </c>
      <c r="R13" s="119">
        <f>'07'!R38</f>
        <v>0</v>
      </c>
      <c r="S13" s="118">
        <f>'07'!S38</f>
        <v>0</v>
      </c>
      <c r="T13" s="118">
        <f>'07'!T38</f>
        <v>0</v>
      </c>
      <c r="U13" s="120">
        <f>'07'!U38</f>
        <v>0</v>
      </c>
      <c r="V13" s="121">
        <f>'07'!V38</f>
        <v>0</v>
      </c>
      <c r="W13" s="122">
        <f>'07'!W38</f>
        <v>0</v>
      </c>
      <c r="X13" s="149">
        <f>'07'!X38</f>
        <v>0</v>
      </c>
      <c r="Y13" s="153">
        <f>'07'!Y38</f>
        <v>0</v>
      </c>
      <c r="Z13" s="153">
        <f>'07'!Z38</f>
        <v>0</v>
      </c>
      <c r="AA13" s="154">
        <f t="shared" si="1"/>
        <v>0</v>
      </c>
      <c r="AB13" s="157">
        <f t="shared" si="2"/>
        <v>0</v>
      </c>
      <c r="AC13" s="157">
        <f t="shared" si="3"/>
        <v>0</v>
      </c>
      <c r="AD13" s="157">
        <f t="shared" si="4"/>
        <v>0</v>
      </c>
      <c r="AE13" s="3"/>
    </row>
    <row r="14" spans="2:31" ht="27.75" customHeight="1" thickBot="1" x14ac:dyDescent="0.3">
      <c r="B14" s="3" t="e">
        <f t="shared" si="0"/>
        <v>#VALUE!</v>
      </c>
      <c r="C14" s="247" t="s">
        <v>41</v>
      </c>
      <c r="D14" s="248"/>
      <c r="E14" s="103">
        <f>'08'!E38</f>
        <v>0</v>
      </c>
      <c r="F14" s="102">
        <f>'08'!F38</f>
        <v>0</v>
      </c>
      <c r="G14" s="102">
        <f>'08'!G38</f>
        <v>0</v>
      </c>
      <c r="H14" s="118">
        <f>'08'!H38</f>
        <v>0</v>
      </c>
      <c r="I14" s="118">
        <f>'08'!I38</f>
        <v>0</v>
      </c>
      <c r="J14" s="118">
        <f>'08'!J38</f>
        <v>0</v>
      </c>
      <c r="K14" s="118">
        <f>'08'!K38</f>
        <v>0</v>
      </c>
      <c r="L14" s="118">
        <f>'08'!L38</f>
        <v>0</v>
      </c>
      <c r="M14" s="118">
        <f>'08'!M38</f>
        <v>0</v>
      </c>
      <c r="N14" s="118">
        <f>'08'!N38</f>
        <v>0</v>
      </c>
      <c r="O14" s="118">
        <f>'08'!O38</f>
        <v>0</v>
      </c>
      <c r="P14" s="119">
        <f>'08'!P38</f>
        <v>0</v>
      </c>
      <c r="Q14" s="119">
        <f>'08'!Q38</f>
        <v>0</v>
      </c>
      <c r="R14" s="119">
        <f>'08'!R38</f>
        <v>0</v>
      </c>
      <c r="S14" s="118">
        <f>'08'!S38</f>
        <v>0</v>
      </c>
      <c r="T14" s="118">
        <f>'08'!T38</f>
        <v>0</v>
      </c>
      <c r="U14" s="120">
        <f>'08'!U38</f>
        <v>0</v>
      </c>
      <c r="V14" s="121">
        <f>'08'!V38</f>
        <v>0</v>
      </c>
      <c r="W14" s="122">
        <f>'08'!W38</f>
        <v>0</v>
      </c>
      <c r="X14" s="149">
        <f>'08'!X38</f>
        <v>0</v>
      </c>
      <c r="Y14" s="153">
        <f>'08'!Y38</f>
        <v>0</v>
      </c>
      <c r="Z14" s="153">
        <f>'08'!Z38</f>
        <v>0</v>
      </c>
      <c r="AA14" s="154">
        <f t="shared" si="1"/>
        <v>0</v>
      </c>
      <c r="AB14" s="157">
        <f t="shared" si="2"/>
        <v>0</v>
      </c>
      <c r="AC14" s="157">
        <f t="shared" si="3"/>
        <v>0</v>
      </c>
      <c r="AD14" s="157">
        <f t="shared" si="4"/>
        <v>0</v>
      </c>
      <c r="AE14" s="3"/>
    </row>
    <row r="15" spans="2:31" ht="27.75" customHeight="1" thickBot="1" x14ac:dyDescent="0.3">
      <c r="B15" s="3" t="e">
        <f t="shared" si="0"/>
        <v>#VALUE!</v>
      </c>
      <c r="C15" s="247" t="s">
        <v>42</v>
      </c>
      <c r="D15" s="248"/>
      <c r="E15" s="103">
        <f>'09'!E38</f>
        <v>0</v>
      </c>
      <c r="F15" s="102">
        <f>'09'!F38</f>
        <v>0</v>
      </c>
      <c r="G15" s="102">
        <f>'09'!G38</f>
        <v>0</v>
      </c>
      <c r="H15" s="118">
        <f>'09'!H38</f>
        <v>0</v>
      </c>
      <c r="I15" s="118">
        <f>'09'!I38</f>
        <v>0</v>
      </c>
      <c r="J15" s="118">
        <f>'09'!J38</f>
        <v>0</v>
      </c>
      <c r="K15" s="118">
        <f>'09'!K38</f>
        <v>0</v>
      </c>
      <c r="L15" s="118">
        <f>'09'!L38</f>
        <v>0</v>
      </c>
      <c r="M15" s="118">
        <f>'09'!M38</f>
        <v>0</v>
      </c>
      <c r="N15" s="118">
        <f>'09'!N38</f>
        <v>0</v>
      </c>
      <c r="O15" s="118">
        <f>'09'!O38</f>
        <v>0</v>
      </c>
      <c r="P15" s="119">
        <f>'09'!P38</f>
        <v>0</v>
      </c>
      <c r="Q15" s="119">
        <f>'09'!Q38</f>
        <v>0</v>
      </c>
      <c r="R15" s="119">
        <f>'09'!R38</f>
        <v>0</v>
      </c>
      <c r="S15" s="118">
        <f>'09'!S38</f>
        <v>0</v>
      </c>
      <c r="T15" s="118">
        <f>'09'!T38</f>
        <v>0</v>
      </c>
      <c r="U15" s="120">
        <f>'09'!U38</f>
        <v>0</v>
      </c>
      <c r="V15" s="121">
        <f>'09'!V38</f>
        <v>0</v>
      </c>
      <c r="W15" s="122">
        <f>'09'!W38</f>
        <v>0</v>
      </c>
      <c r="X15" s="149">
        <f>'09'!X38</f>
        <v>0</v>
      </c>
      <c r="Y15" s="153">
        <f>'09'!Y38</f>
        <v>0</v>
      </c>
      <c r="Z15" s="153">
        <f>'09'!Z38</f>
        <v>0</v>
      </c>
      <c r="AA15" s="154">
        <f t="shared" si="1"/>
        <v>0</v>
      </c>
      <c r="AB15" s="157">
        <f t="shared" si="2"/>
        <v>0</v>
      </c>
      <c r="AC15" s="157">
        <f t="shared" si="3"/>
        <v>0</v>
      </c>
      <c r="AD15" s="157">
        <f t="shared" si="4"/>
        <v>0</v>
      </c>
      <c r="AE15" s="3"/>
    </row>
    <row r="16" spans="2:31" ht="27.75" customHeight="1" thickBot="1" x14ac:dyDescent="0.3">
      <c r="B16" s="3" t="e">
        <f t="shared" si="0"/>
        <v>#VALUE!</v>
      </c>
      <c r="C16" s="247" t="s">
        <v>43</v>
      </c>
      <c r="D16" s="248"/>
      <c r="E16" s="103">
        <f>'10'!E38</f>
        <v>0</v>
      </c>
      <c r="F16" s="102">
        <f>'10'!F38</f>
        <v>0</v>
      </c>
      <c r="G16" s="102">
        <f>'10'!G38</f>
        <v>0</v>
      </c>
      <c r="H16" s="118">
        <f>'10'!H38</f>
        <v>0</v>
      </c>
      <c r="I16" s="118">
        <f>'10'!I38</f>
        <v>0</v>
      </c>
      <c r="J16" s="118">
        <f>'10'!J38</f>
        <v>0</v>
      </c>
      <c r="K16" s="118">
        <f>'10'!K38</f>
        <v>0</v>
      </c>
      <c r="L16" s="118">
        <f>'10'!L38</f>
        <v>0</v>
      </c>
      <c r="M16" s="118">
        <f>'10'!M38</f>
        <v>0</v>
      </c>
      <c r="N16" s="118">
        <f>'10'!N38</f>
        <v>0</v>
      </c>
      <c r="O16" s="118">
        <f>'10'!O38</f>
        <v>0</v>
      </c>
      <c r="P16" s="119">
        <f>'10'!P38</f>
        <v>0</v>
      </c>
      <c r="Q16" s="119">
        <f>'10'!Q38</f>
        <v>0</v>
      </c>
      <c r="R16" s="119">
        <f>'10'!R38</f>
        <v>0</v>
      </c>
      <c r="S16" s="118">
        <f>'10'!S38</f>
        <v>0</v>
      </c>
      <c r="T16" s="118">
        <f>'10'!T38</f>
        <v>0</v>
      </c>
      <c r="U16" s="120">
        <f>'10'!U38</f>
        <v>0</v>
      </c>
      <c r="V16" s="121">
        <f>'10'!V38</f>
        <v>0</v>
      </c>
      <c r="W16" s="122">
        <f>'10'!W38</f>
        <v>0</v>
      </c>
      <c r="X16" s="149">
        <f>'10'!X38</f>
        <v>0</v>
      </c>
      <c r="Y16" s="153">
        <f>'10'!Y38</f>
        <v>0</v>
      </c>
      <c r="Z16" s="153">
        <f>'10'!Z38</f>
        <v>0</v>
      </c>
      <c r="AA16" s="154">
        <f t="shared" si="1"/>
        <v>0</v>
      </c>
      <c r="AB16" s="157">
        <f t="shared" si="2"/>
        <v>0</v>
      </c>
      <c r="AC16" s="157">
        <f t="shared" si="3"/>
        <v>0</v>
      </c>
      <c r="AD16" s="157">
        <f t="shared" si="4"/>
        <v>0</v>
      </c>
      <c r="AE16" s="3"/>
    </row>
    <row r="17" spans="2:31" ht="27.75" customHeight="1" thickBot="1" x14ac:dyDescent="0.3">
      <c r="B17" s="3" t="e">
        <f t="shared" si="0"/>
        <v>#VALUE!</v>
      </c>
      <c r="C17" s="247" t="s">
        <v>44</v>
      </c>
      <c r="D17" s="248"/>
      <c r="E17" s="103">
        <f>'11'!E38</f>
        <v>0</v>
      </c>
      <c r="F17" s="102">
        <f>'11'!F38</f>
        <v>0</v>
      </c>
      <c r="G17" s="102">
        <f>'11'!G38</f>
        <v>0</v>
      </c>
      <c r="H17" s="118">
        <f>'11'!H38</f>
        <v>0</v>
      </c>
      <c r="I17" s="118">
        <f>'11'!I38</f>
        <v>0</v>
      </c>
      <c r="J17" s="118">
        <f>'11'!J38</f>
        <v>0</v>
      </c>
      <c r="K17" s="118">
        <f>'11'!K38</f>
        <v>0</v>
      </c>
      <c r="L17" s="118">
        <f>'11'!L38</f>
        <v>0</v>
      </c>
      <c r="M17" s="118">
        <f>'11'!M38</f>
        <v>0</v>
      </c>
      <c r="N17" s="118">
        <f>'11'!N38</f>
        <v>0</v>
      </c>
      <c r="O17" s="118">
        <f>'11'!O38</f>
        <v>0</v>
      </c>
      <c r="P17" s="119">
        <f>'11'!P38</f>
        <v>0</v>
      </c>
      <c r="Q17" s="119">
        <f>'11'!Q38</f>
        <v>0</v>
      </c>
      <c r="R17" s="119">
        <f>'11'!R38</f>
        <v>0</v>
      </c>
      <c r="S17" s="118">
        <f>'11'!S38</f>
        <v>0</v>
      </c>
      <c r="T17" s="118">
        <f>'11'!T38</f>
        <v>0</v>
      </c>
      <c r="U17" s="120">
        <f>'11'!U38</f>
        <v>0</v>
      </c>
      <c r="V17" s="121">
        <f>'11'!V38</f>
        <v>0</v>
      </c>
      <c r="W17" s="122">
        <f>'11'!W38</f>
        <v>0</v>
      </c>
      <c r="X17" s="149">
        <f>'11'!X38</f>
        <v>0</v>
      </c>
      <c r="Y17" s="153">
        <f>'11'!Y38</f>
        <v>0</v>
      </c>
      <c r="Z17" s="153">
        <f>'11'!Z38</f>
        <v>0</v>
      </c>
      <c r="AA17" s="154">
        <f t="shared" si="1"/>
        <v>0</v>
      </c>
      <c r="AB17" s="157">
        <f t="shared" si="2"/>
        <v>0</v>
      </c>
      <c r="AC17" s="157">
        <f t="shared" si="3"/>
        <v>0</v>
      </c>
      <c r="AD17" s="157">
        <f t="shared" si="4"/>
        <v>0</v>
      </c>
      <c r="AE17" s="3"/>
    </row>
    <row r="18" spans="2:31" ht="27.75" customHeight="1" thickBot="1" x14ac:dyDescent="0.3">
      <c r="B18" s="3" t="e">
        <f t="shared" si="0"/>
        <v>#VALUE!</v>
      </c>
      <c r="C18" s="247" t="s">
        <v>45</v>
      </c>
      <c r="D18" s="248"/>
      <c r="E18" s="103">
        <f>'12'!E38</f>
        <v>0</v>
      </c>
      <c r="F18" s="102">
        <f>'12'!F38</f>
        <v>0</v>
      </c>
      <c r="G18" s="102">
        <f>'12'!G38</f>
        <v>0</v>
      </c>
      <c r="H18" s="118">
        <f>'12'!H38</f>
        <v>0</v>
      </c>
      <c r="I18" s="118">
        <f>'12'!I38</f>
        <v>0</v>
      </c>
      <c r="J18" s="118">
        <f>'12'!J38</f>
        <v>0</v>
      </c>
      <c r="K18" s="118">
        <f>'12'!K38</f>
        <v>0</v>
      </c>
      <c r="L18" s="118">
        <f>'12'!L38</f>
        <v>0</v>
      </c>
      <c r="M18" s="118">
        <f>'12'!M38</f>
        <v>0</v>
      </c>
      <c r="N18" s="118">
        <f>'12'!N38</f>
        <v>0</v>
      </c>
      <c r="O18" s="118">
        <f>'12'!O38</f>
        <v>0</v>
      </c>
      <c r="P18" s="119">
        <f>'12'!P38</f>
        <v>0</v>
      </c>
      <c r="Q18" s="119">
        <f>'12'!Q38</f>
        <v>0</v>
      </c>
      <c r="R18" s="119">
        <f>'12'!R38</f>
        <v>0</v>
      </c>
      <c r="S18" s="118">
        <f>'12'!S38</f>
        <v>0</v>
      </c>
      <c r="T18" s="118">
        <f>'12'!T38</f>
        <v>0</v>
      </c>
      <c r="U18" s="120">
        <f>'12'!U38</f>
        <v>0</v>
      </c>
      <c r="V18" s="121">
        <f>'12'!V38</f>
        <v>0</v>
      </c>
      <c r="W18" s="122">
        <f>'12'!W38</f>
        <v>0</v>
      </c>
      <c r="X18" s="149">
        <f>'12'!X38</f>
        <v>0</v>
      </c>
      <c r="Y18" s="153">
        <f>'12'!Y38</f>
        <v>0</v>
      </c>
      <c r="Z18" s="153">
        <f>'12'!Z38</f>
        <v>0</v>
      </c>
      <c r="AA18" s="154">
        <f t="shared" si="1"/>
        <v>0</v>
      </c>
      <c r="AB18" s="157">
        <f t="shared" si="2"/>
        <v>0</v>
      </c>
      <c r="AC18" s="157">
        <f t="shared" si="3"/>
        <v>0</v>
      </c>
      <c r="AD18" s="157">
        <f t="shared" si="4"/>
        <v>0</v>
      </c>
      <c r="AE18" s="3"/>
    </row>
    <row r="19" spans="2:31" s="13" customFormat="1" ht="20.25" customHeight="1" thickBot="1" x14ac:dyDescent="0.3">
      <c r="C19" s="193" t="s">
        <v>33</v>
      </c>
      <c r="D19" s="194"/>
      <c r="E19" s="18">
        <f t="shared" ref="E19:AA19" si="5">SUM(E7:E18)</f>
        <v>51</v>
      </c>
      <c r="F19" s="19">
        <f t="shared" si="5"/>
        <v>4237.41</v>
      </c>
      <c r="G19" s="19">
        <f t="shared" si="5"/>
        <v>-26.09</v>
      </c>
      <c r="H19" s="19">
        <f t="shared" si="5"/>
        <v>0</v>
      </c>
      <c r="I19" s="19">
        <f t="shared" si="5"/>
        <v>0</v>
      </c>
      <c r="J19" s="40">
        <f t="shared" si="5"/>
        <v>20.91</v>
      </c>
      <c r="K19" s="40">
        <f t="shared" si="5"/>
        <v>2.09</v>
      </c>
      <c r="L19" s="40">
        <f t="shared" si="5"/>
        <v>3512.0400000000004</v>
      </c>
      <c r="M19" s="40">
        <f t="shared" si="5"/>
        <v>702.37</v>
      </c>
      <c r="N19" s="40">
        <f t="shared" si="5"/>
        <v>0</v>
      </c>
      <c r="O19" s="40">
        <f t="shared" si="5"/>
        <v>-0.01</v>
      </c>
      <c r="P19" s="40">
        <f t="shared" si="5"/>
        <v>4237.41</v>
      </c>
      <c r="Q19" s="40">
        <f t="shared" si="5"/>
        <v>4237.41</v>
      </c>
      <c r="R19" s="40">
        <f t="shared" si="5"/>
        <v>4237.3999999999996</v>
      </c>
      <c r="S19" s="40">
        <f t="shared" si="5"/>
        <v>1011</v>
      </c>
      <c r="T19" s="40">
        <f t="shared" si="5"/>
        <v>0</v>
      </c>
      <c r="U19" s="40">
        <f t="shared" si="5"/>
        <v>0</v>
      </c>
      <c r="V19" s="41">
        <f t="shared" si="5"/>
        <v>3226.4</v>
      </c>
      <c r="W19" s="42">
        <f t="shared" si="5"/>
        <v>500</v>
      </c>
      <c r="X19" s="108">
        <f t="shared" si="5"/>
        <v>4737.3999999999996</v>
      </c>
      <c r="Y19" s="108">
        <f t="shared" si="5"/>
        <v>5500</v>
      </c>
      <c r="Z19" s="108">
        <f t="shared" si="5"/>
        <v>1000</v>
      </c>
      <c r="AA19" s="108">
        <f t="shared" si="5"/>
        <v>-1762.6000000000004</v>
      </c>
    </row>
    <row r="20" spans="2:31" s="43" customFormat="1" ht="18" customHeight="1" thickBot="1" x14ac:dyDescent="0.3">
      <c r="C20" s="195"/>
      <c r="D20" s="196"/>
      <c r="E20" s="44"/>
      <c r="F20" s="94"/>
      <c r="G20" s="95"/>
      <c r="H20" s="197">
        <f>SUM(H19:I19)</f>
        <v>0</v>
      </c>
      <c r="I20" s="185"/>
      <c r="J20" s="197">
        <f>SUM(J19:K19)</f>
        <v>23</v>
      </c>
      <c r="K20" s="185"/>
      <c r="L20" s="185">
        <f>SUM(L19:M19)</f>
        <v>4214.4100000000008</v>
      </c>
      <c r="M20" s="185"/>
      <c r="N20" s="185">
        <f>SUM(N19:O19)</f>
        <v>-0.01</v>
      </c>
      <c r="O20" s="199"/>
      <c r="P20" s="96"/>
      <c r="Q20" s="94"/>
      <c r="R20" s="94"/>
      <c r="S20" s="94"/>
      <c r="T20" s="94"/>
      <c r="U20" s="94"/>
      <c r="V20" s="94"/>
      <c r="W20" s="94"/>
      <c r="X20" s="95"/>
      <c r="Y20" s="95"/>
      <c r="Z20" s="95"/>
      <c r="AA20" s="95"/>
    </row>
    <row r="21" spans="2:31" ht="22.5" customHeight="1" thickBot="1" x14ac:dyDescent="0.3">
      <c r="C21" s="189" t="s">
        <v>26</v>
      </c>
      <c r="D21" s="251"/>
      <c r="E21" s="20">
        <f>SUM(E6:E18)</f>
        <v>51</v>
      </c>
      <c r="F21" s="110">
        <f t="shared" ref="F21:X21" si="6">SUM(F6:F18)</f>
        <v>686727.91</v>
      </c>
      <c r="G21" s="110">
        <f t="shared" si="6"/>
        <v>-26.09</v>
      </c>
      <c r="H21" s="110">
        <f t="shared" si="6"/>
        <v>0</v>
      </c>
      <c r="I21" s="110">
        <f t="shared" si="6"/>
        <v>0</v>
      </c>
      <c r="J21" s="110">
        <f t="shared" si="6"/>
        <v>20.91</v>
      </c>
      <c r="K21" s="110">
        <f t="shared" si="6"/>
        <v>2.09</v>
      </c>
      <c r="L21" s="110">
        <f t="shared" si="6"/>
        <v>3512.0400000000004</v>
      </c>
      <c r="M21" s="110">
        <f t="shared" si="6"/>
        <v>702.37</v>
      </c>
      <c r="N21" s="110">
        <f t="shared" si="6"/>
        <v>0</v>
      </c>
      <c r="O21" s="110">
        <f t="shared" si="6"/>
        <v>-0.01</v>
      </c>
      <c r="P21" s="110">
        <f t="shared" si="6"/>
        <v>4237.41</v>
      </c>
      <c r="Q21" s="110">
        <f t="shared" si="6"/>
        <v>4237.41</v>
      </c>
      <c r="R21" s="110">
        <f t="shared" si="6"/>
        <v>4237.3999999999996</v>
      </c>
      <c r="S21" s="110">
        <f t="shared" si="6"/>
        <v>1011</v>
      </c>
      <c r="T21" s="110">
        <f t="shared" si="6"/>
        <v>0</v>
      </c>
      <c r="U21" s="110">
        <f t="shared" si="6"/>
        <v>0</v>
      </c>
      <c r="V21" s="110">
        <f t="shared" si="6"/>
        <v>3226.4</v>
      </c>
      <c r="W21" s="110">
        <f t="shared" si="6"/>
        <v>500</v>
      </c>
      <c r="X21" s="111">
        <f t="shared" si="6"/>
        <v>7326.4</v>
      </c>
      <c r="Y21" s="111">
        <f t="shared" ref="Y21:AA21" si="7">SUM(Y6:Y18)</f>
        <v>5500</v>
      </c>
      <c r="Z21" s="111">
        <f t="shared" si="7"/>
        <v>1000</v>
      </c>
      <c r="AA21" s="111">
        <f t="shared" si="7"/>
        <v>826.39999999999964</v>
      </c>
    </row>
    <row r="22" spans="2:31" ht="18" customHeight="1" thickBot="1" x14ac:dyDescent="0.3">
      <c r="C22" s="252"/>
      <c r="D22" s="253"/>
      <c r="E22" s="84"/>
      <c r="F22" s="97"/>
      <c r="G22" s="98"/>
      <c r="H22" s="249">
        <f>SUM(H21:I21)</f>
        <v>0</v>
      </c>
      <c r="I22" s="250"/>
      <c r="J22" s="249">
        <f>SUM(J21:K21)</f>
        <v>23</v>
      </c>
      <c r="K22" s="250"/>
      <c r="L22" s="188">
        <f>SUM(L21:M21)</f>
        <v>4214.4100000000008</v>
      </c>
      <c r="M22" s="250"/>
      <c r="N22" s="188">
        <f>SUM(N21:O21)</f>
        <v>-0.01</v>
      </c>
      <c r="O22" s="242"/>
      <c r="P22" s="99"/>
      <c r="Q22" s="97"/>
      <c r="R22" s="97"/>
      <c r="S22" s="97"/>
      <c r="T22" s="97"/>
      <c r="U22" s="97"/>
      <c r="V22" s="97"/>
      <c r="W22" s="97"/>
      <c r="X22" s="98"/>
      <c r="Y22" s="98"/>
      <c r="Z22" s="98"/>
      <c r="AA22" s="98"/>
    </row>
    <row r="23" spans="2:31" ht="18.75" x14ac:dyDescent="0.3">
      <c r="C23" s="254" t="s">
        <v>50</v>
      </c>
      <c r="D23" s="255"/>
      <c r="E23" s="255"/>
      <c r="AA23" s="130" t="s">
        <v>49</v>
      </c>
    </row>
  </sheetData>
  <sheetProtection algorithmName="SHA-512" hashValue="Ge2NV/8PX29ESBOXQ5wOby7mQmRjgj4HjXd+bKBY9hXsEB5nqTd/cmzhreRVOqfpTTnbzqZvKpBNvkkKVVNFGg==" saltValue="lAIKTfx0RCMrA9CUaujmoQ==" spinCount="100000" sheet="1" objects="1" scenarios="1"/>
  <mergeCells count="42">
    <mergeCell ref="T2:U2"/>
    <mergeCell ref="S4:V4"/>
    <mergeCell ref="J20:K20"/>
    <mergeCell ref="L20:M20"/>
    <mergeCell ref="N20:O20"/>
    <mergeCell ref="C14:D14"/>
    <mergeCell ref="C15:D15"/>
    <mergeCell ref="C16:D16"/>
    <mergeCell ref="C19:D20"/>
    <mergeCell ref="C23:E23"/>
    <mergeCell ref="N22:O22"/>
    <mergeCell ref="C6:D6"/>
    <mergeCell ref="C7:D7"/>
    <mergeCell ref="C8:D8"/>
    <mergeCell ref="C9:D9"/>
    <mergeCell ref="C10:D10"/>
    <mergeCell ref="H22:I22"/>
    <mergeCell ref="C17:D17"/>
    <mergeCell ref="C18:D18"/>
    <mergeCell ref="C21:D22"/>
    <mergeCell ref="J22:K22"/>
    <mergeCell ref="L22:M22"/>
    <mergeCell ref="C11:D11"/>
    <mergeCell ref="C12:D12"/>
    <mergeCell ref="H20:I20"/>
    <mergeCell ref="C13:D13"/>
    <mergeCell ref="Y4:Y5"/>
    <mergeCell ref="Z4:Z5"/>
    <mergeCell ref="AA4:AA5"/>
    <mergeCell ref="C2:D2"/>
    <mergeCell ref="P2:Q2"/>
    <mergeCell ref="C4:D5"/>
    <mergeCell ref="E2:G2"/>
    <mergeCell ref="I2:K2"/>
    <mergeCell ref="M2:N2"/>
    <mergeCell ref="W2:X2"/>
    <mergeCell ref="F4:G4"/>
    <mergeCell ref="J4:K4"/>
    <mergeCell ref="L4:M4"/>
    <mergeCell ref="N4:O4"/>
    <mergeCell ref="H4:I4"/>
    <mergeCell ref="X4:X5"/>
  </mergeCells>
  <conditionalFormatting sqref="B8:B18">
    <cfRule type="cellIs" dxfId="12" priority="17" operator="notEqual">
      <formula>$B$7</formula>
    </cfRule>
  </conditionalFormatting>
  <conditionalFormatting sqref="V7:V18">
    <cfRule type="cellIs" dxfId="11" priority="14" operator="equal">
      <formula>0</formula>
    </cfRule>
    <cfRule type="cellIs" dxfId="10" priority="15" operator="lessThanOrEqual">
      <formula>-0.000001</formula>
    </cfRule>
  </conditionalFormatting>
  <conditionalFormatting sqref="V6">
    <cfRule type="cellIs" dxfId="9" priority="7" operator="equal">
      <formula>0</formula>
    </cfRule>
    <cfRule type="cellIs" dxfId="8" priority="8" operator="lessThanOrEqual">
      <formula>-0.000001</formula>
    </cfRule>
  </conditionalFormatting>
  <dataValidations count="2">
    <dataValidation type="decimal" allowBlank="1" showInputMessage="1" showErrorMessage="1" errorTitle="Nesprávne číslo" error="Zdajte kladné číslo s dvoma desatinnými miestami" sqref="S7:U18 H7:N18" xr:uid="{00000000-0002-0000-0C00-000000000000}">
      <formula1>0</formula1>
      <formula2>9999</formula2>
    </dataValidation>
    <dataValidation type="decimal" allowBlank="1" showInputMessage="1" showErrorMessage="1" sqref="O7:O18" xr:uid="{00000000-0002-0000-0C00-000001000000}">
      <formula1>-9999</formula1>
      <formula2>9999</formula2>
    </dataValidation>
  </dataValidations>
  <hyperlinks>
    <hyperlink ref="C23" r:id="rId1" xr:uid="{00000000-0004-0000-0C00-000000000000}"/>
  </hyperlinks>
  <pageMargins left="0.70000000000000007" right="0.70000000000000007" top="0.75" bottom="0.75" header="0.30000000000000004" footer="0.30000000000000004"/>
  <pageSetup paperSize="9" scale="88" orientation="landscape" horizontalDpi="1200" verticalDpi="120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686A8D6E-4D2E-4A53-9376-C177FB12F4E9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J7:V19</xm:sqref>
        </x14:conditionalFormatting>
        <x14:conditionalFormatting xmlns:xm="http://schemas.microsoft.com/office/excel/2006/main">
          <x14:cfRule type="expression" priority="13" id="{77C1D49A-33EC-44A0-8CD0-526EE1BFC59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W19:AA19</xm:sqref>
        </x14:conditionalFormatting>
        <x14:conditionalFormatting xmlns:xm="http://schemas.microsoft.com/office/excel/2006/main">
          <x14:cfRule type="expression" priority="6" id="{844C2636-DDD0-43D1-9D9B-B1D15589C61A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5" id="{A29125C5-B98F-44B8-9AA5-3D99849F0A5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4" id="{B74F4F75-8555-4D7A-8B09-4E31C9DF559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3" id="{9B940FBF-500A-4C14-8DE2-60DF1D9AAB7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2" id="{6066AA8E-493C-41C3-8973-DD2EB3D98FC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H7:H18</xm:sqref>
        </x14:conditionalFormatting>
        <x14:conditionalFormatting xmlns:xm="http://schemas.microsoft.com/office/excel/2006/main">
          <x14:cfRule type="expression" priority="1" id="{395A33B1-6263-418B-9FB6-C77AEA7969EA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I7:I18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09B8-19AD-4900-B1FB-D9A180FC43BE}">
  <dimension ref="A1"/>
  <sheetViews>
    <sheetView showGridLines="0" zoomScale="78" zoomScaleNormal="78" workbookViewId="0">
      <selection activeCell="AA27" sqref="AA27"/>
    </sheetView>
  </sheetViews>
  <sheetFormatPr defaultRowHeight="15" x14ac:dyDescent="0.25"/>
  <sheetData/>
  <sheetProtection algorithmName="SHA-512" hashValue="JYmD6QHUuNqvdDc66aF9zNGsbfa0AQE+f8bfR4y4r4rLmUm8kgNXEhxT9seCfQqaU/ZXwPhEvKTahOcUpUjdmg==" saltValue="2L7AqVI3nlEzgfIRGzsm4w==" spinCount="100000" sheet="1" objects="1" scenarios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>
      <selection activeCell="A2" sqref="A2"/>
    </sheetView>
  </sheetViews>
  <sheetFormatPr defaultRowHeight="15" x14ac:dyDescent="0.25"/>
  <cols>
    <col min="1" max="1" width="30.5703125" customWidth="1"/>
  </cols>
  <sheetData>
    <row r="1" spans="1:1" x14ac:dyDescent="0.25">
      <c r="A1" s="5">
        <v>12345678</v>
      </c>
    </row>
    <row r="2" spans="1:1" x14ac:dyDescent="0.25">
      <c r="A2" s="5" t="s">
        <v>69</v>
      </c>
    </row>
  </sheetData>
  <sheetProtection algorithmName="SHA-512" hashValue="niCIFHwrEBqpqxH1iiF/Qtpt0SgjAVY3Eyyh2QaQpRlTUH7ruo3JXEhru4qTFdK3iy2d2/Rz/IS1R92ggFqgag==" saltValue="fukWHsnln9m2kALZCXn0n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A44"/>
  <sheetViews>
    <sheetView showGridLines="0" zoomScale="80" zoomScaleNormal="80" workbookViewId="0">
      <selection activeCell="I29" sqref="I29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2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customHeight="1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customHeight="1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SUM('01'!E40)</f>
        <v>51</v>
      </c>
      <c r="F6" s="16">
        <f>SUM('01'!F40)</f>
        <v>686727.91</v>
      </c>
      <c r="G6" s="16">
        <f>SUM('01'!G40)</f>
        <v>-26.09</v>
      </c>
      <c r="H6" s="128">
        <f>'01'!H40</f>
        <v>0</v>
      </c>
      <c r="I6" s="128">
        <f>'01'!I40</f>
        <v>0</v>
      </c>
      <c r="J6" s="77">
        <f>SUM('01'!J40)</f>
        <v>20.91</v>
      </c>
      <c r="K6" s="77">
        <f>SUM('01'!K40)</f>
        <v>2.09</v>
      </c>
      <c r="L6" s="78">
        <f>SUM('01'!L40)</f>
        <v>3512.0400000000004</v>
      </c>
      <c r="M6" s="78">
        <f>SUM('01'!M40)</f>
        <v>702.37</v>
      </c>
      <c r="N6" s="79">
        <f>SUM('01'!N40)</f>
        <v>0</v>
      </c>
      <c r="O6" s="80">
        <f>SUM('01'!O40)</f>
        <v>-0.01</v>
      </c>
      <c r="P6" s="52">
        <f>SUM('01'!P40)</f>
        <v>4237.41</v>
      </c>
      <c r="Q6" s="53">
        <f>SUM('01'!Q40)</f>
        <v>4237.41</v>
      </c>
      <c r="R6" s="54">
        <f>SUM('01'!R40)</f>
        <v>4237.3999999999996</v>
      </c>
      <c r="S6" s="81">
        <f>SUM('01'!S40)</f>
        <v>1011</v>
      </c>
      <c r="T6" s="82">
        <f>SUM('01'!T40)</f>
        <v>0</v>
      </c>
      <c r="U6" s="100">
        <f>SUM('01'!U40)</f>
        <v>0</v>
      </c>
      <c r="V6" s="101">
        <f>SUM('01'!V40)</f>
        <v>3226.4</v>
      </c>
      <c r="W6" s="83">
        <f>SUM('01'!W40)</f>
        <v>500</v>
      </c>
      <c r="X6" s="55">
        <f>SUM('01'!X40)</f>
        <v>7326.4</v>
      </c>
      <c r="Y6" s="145">
        <f>'01'!Y40</f>
        <v>5500</v>
      </c>
      <c r="Z6" s="146">
        <f>'01'!Z40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2</v>
      </c>
      <c r="C7" s="47">
        <v>44958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2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2</v>
      </c>
      <c r="C8" s="1">
        <f>SUM(C7+1)</f>
        <v>44959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ref="P8:P37" si="3">SUM(H8:M8)</f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2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2</v>
      </c>
      <c r="C9" s="1">
        <f t="shared" ref="C9:C37" si="8">SUM(C8+1)</f>
        <v>44960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3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2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2</v>
      </c>
      <c r="C10" s="1">
        <f t="shared" si="8"/>
        <v>44961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3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2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2</v>
      </c>
      <c r="C11" s="1">
        <f t="shared" si="8"/>
        <v>44962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3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2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2</v>
      </c>
      <c r="C12" s="1">
        <f t="shared" si="8"/>
        <v>44963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3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2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2</v>
      </c>
      <c r="C13" s="1">
        <f t="shared" si="8"/>
        <v>44964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3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2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2</v>
      </c>
      <c r="C14" s="1">
        <f t="shared" si="8"/>
        <v>44965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3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2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2</v>
      </c>
      <c r="C15" s="1">
        <f t="shared" si="8"/>
        <v>44966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3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2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2</v>
      </c>
      <c r="C16" s="1">
        <f t="shared" si="8"/>
        <v>44967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3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2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2</v>
      </c>
      <c r="C17" s="1">
        <f t="shared" si="8"/>
        <v>44968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3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2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2</v>
      </c>
      <c r="C18" s="1">
        <f t="shared" si="8"/>
        <v>44969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3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2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2</v>
      </c>
      <c r="C19" s="1">
        <f t="shared" si="8"/>
        <v>44970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3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2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2</v>
      </c>
      <c r="C20" s="1">
        <f t="shared" si="8"/>
        <v>44971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3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2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2</v>
      </c>
      <c r="C21" s="1">
        <f t="shared" si="8"/>
        <v>44972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3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2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2</v>
      </c>
      <c r="C22" s="1">
        <f t="shared" si="8"/>
        <v>44973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3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2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2</v>
      </c>
      <c r="C23" s="1">
        <f t="shared" si="8"/>
        <v>44974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3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2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2</v>
      </c>
      <c r="C24" s="1">
        <f t="shared" si="8"/>
        <v>44975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3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2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2</v>
      </c>
      <c r="C25" s="1">
        <f t="shared" si="8"/>
        <v>44976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3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2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2</v>
      </c>
      <c r="C26" s="1">
        <f t="shared" si="8"/>
        <v>44977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3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2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2</v>
      </c>
      <c r="C27" s="1">
        <f t="shared" si="8"/>
        <v>44978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3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2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2</v>
      </c>
      <c r="C28" s="1">
        <f t="shared" si="8"/>
        <v>44979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3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2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2</v>
      </c>
      <c r="C29" s="1">
        <f t="shared" si="8"/>
        <v>44980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3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2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2</v>
      </c>
      <c r="C30" s="1">
        <f t="shared" si="8"/>
        <v>44981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3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2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2</v>
      </c>
      <c r="C31" s="1">
        <f t="shared" si="8"/>
        <v>44982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3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2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2</v>
      </c>
      <c r="C32" s="1">
        <f t="shared" si="8"/>
        <v>44983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3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2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2</v>
      </c>
      <c r="C33" s="1">
        <f t="shared" si="8"/>
        <v>44984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3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2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2</v>
      </c>
      <c r="C34" s="1">
        <f t="shared" si="8"/>
        <v>44985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3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2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3</v>
      </c>
      <c r="C35" s="1">
        <f t="shared" si="8"/>
        <v>44986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3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2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3</v>
      </c>
      <c r="C36" s="1">
        <f t="shared" si="8"/>
        <v>44987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3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2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3</v>
      </c>
      <c r="C37" s="17">
        <f t="shared" si="8"/>
        <v>44988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3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2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9RayIg9BiCuvz8Mn/YRE4+uWggvzSAnKaz4BEOoeXbLVkHhJoFMbywkwIf+tpbtQR9HbnTuy0wL+5Z73nzvAaQ==" saltValue="Isd3WgOGlZsd4OBSQpNy3A==" spinCount="100000" sheet="1" objects="1" scenarios="1"/>
  <mergeCells count="29">
    <mergeCell ref="P2:Q2"/>
    <mergeCell ref="W2:X2"/>
    <mergeCell ref="C4:C5"/>
    <mergeCell ref="F4:G4"/>
    <mergeCell ref="J4:K4"/>
    <mergeCell ref="L4:M4"/>
    <mergeCell ref="N4:O4"/>
    <mergeCell ref="H4:I4"/>
    <mergeCell ref="S4:V4"/>
    <mergeCell ref="X4:X5"/>
    <mergeCell ref="E2:G2"/>
    <mergeCell ref="I2:K2"/>
    <mergeCell ref="M2:N2"/>
    <mergeCell ref="C40:D41"/>
    <mergeCell ref="J41:K41"/>
    <mergeCell ref="L41:M41"/>
    <mergeCell ref="N41:O41"/>
    <mergeCell ref="C2:D2"/>
    <mergeCell ref="H39:I39"/>
    <mergeCell ref="H41:I41"/>
    <mergeCell ref="C38:D39"/>
    <mergeCell ref="J39:K39"/>
    <mergeCell ref="L39:M39"/>
    <mergeCell ref="N39:O39"/>
    <mergeCell ref="Y4:Y5"/>
    <mergeCell ref="Z4:Z5"/>
    <mergeCell ref="AA4:AA5"/>
    <mergeCell ref="Y39:Z39"/>
    <mergeCell ref="Y41:Z41"/>
  </mergeCells>
  <conditionalFormatting sqref="B8:B37">
    <cfRule type="cellIs" dxfId="142" priority="13" operator="notEqual">
      <formula>$B$7</formula>
    </cfRule>
  </conditionalFormatting>
  <conditionalFormatting sqref="V6:V37">
    <cfRule type="cellIs" dxfId="141" priority="10" operator="equal">
      <formula>0</formula>
    </cfRule>
    <cfRule type="cellIs" dxfId="140" priority="11" operator="lessThanOrEqual">
      <formula>-0.000001</formula>
    </cfRule>
  </conditionalFormatting>
  <dataValidations count="3">
    <dataValidation allowBlank="1" showInputMessage="1" showErrorMessage="1" errorTitle="Nesprávne číslo" error="Zdajte kladné číslo s dvoma desatinnými miestami" sqref="S7:U37 F7:F37" xr:uid="{00000000-0002-0000-0100-000000000000}"/>
    <dataValidation type="date" operator="equal" allowBlank="1" showInputMessage="1" showErrorMessage="1" errorTitle="Nesprávny dátum" error="Nesprávny dátum. Povolený len prvý deň februára 2023" sqref="C7" xr:uid="{00000000-0002-0000-0100-000001000000}">
      <formula1>44958</formula1>
    </dataValidation>
    <dataValidation type="whole" allowBlank="1" showInputMessage="1" showErrorMessage="1" sqref="E7:E37" xr:uid="{00000000-0002-0000-01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477160-CC77-4A7C-826F-3C63C34E4A42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J7:V38</xm:sqref>
        </x14:conditionalFormatting>
        <x14:conditionalFormatting xmlns:xm="http://schemas.microsoft.com/office/excel/2006/main">
          <x14:cfRule type="expression" priority="9" id="{AF0E852E-8260-4CC5-9887-0E40FDB7D248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8" id="{514956EF-9A60-4641-BD3C-648BA6F0A27D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7" id="{3BC8909A-4171-48BE-8DC7-BAB854DAAA9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6" id="{8412B604-CBC0-41DF-9B35-C9F8FD45B22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5" id="{91D86F93-E01A-4999-9AFA-DFC5CC77E10E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4" id="{67A44C27-1ECD-4112-93CC-7D2A0F9366D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1" id="{531F7B1A-B196-4E33-BC89-894F9B6CBB5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44"/>
  <sheetViews>
    <sheetView showGridLines="0" zoomScale="80" zoomScaleNormal="80" workbookViewId="0">
      <selection activeCell="E10" sqref="E10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3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SUM('02'!E40)</f>
        <v>51</v>
      </c>
      <c r="F6" s="16">
        <f>SUM('02'!F40)</f>
        <v>686727.91</v>
      </c>
      <c r="G6" s="16">
        <f>SUM('02'!G40)</f>
        <v>-26.09</v>
      </c>
      <c r="H6" s="128">
        <f>'02'!H40</f>
        <v>0</v>
      </c>
      <c r="I6" s="128">
        <f>'02'!I40</f>
        <v>0</v>
      </c>
      <c r="J6" s="77">
        <f>SUM('02'!J40)</f>
        <v>20.91</v>
      </c>
      <c r="K6" s="77">
        <f>SUM('02'!K40)</f>
        <v>2.09</v>
      </c>
      <c r="L6" s="78">
        <f>SUM('02'!L40)</f>
        <v>3512.0400000000004</v>
      </c>
      <c r="M6" s="78">
        <f>SUM('02'!M40)</f>
        <v>702.37</v>
      </c>
      <c r="N6" s="79">
        <f>SUM('02'!N40)</f>
        <v>0</v>
      </c>
      <c r="O6" s="80">
        <f>SUM('02'!O40)</f>
        <v>-0.01</v>
      </c>
      <c r="P6" s="52">
        <f>SUM('02'!P40)</f>
        <v>4237.41</v>
      </c>
      <c r="Q6" s="53">
        <f>SUM('02'!Q40)</f>
        <v>4237.41</v>
      </c>
      <c r="R6" s="54">
        <f>SUM('02'!R40)</f>
        <v>4237.3999999999996</v>
      </c>
      <c r="S6" s="81">
        <f>SUM('02'!S40)</f>
        <v>1011</v>
      </c>
      <c r="T6" s="82">
        <f>SUM('02'!T40)</f>
        <v>0</v>
      </c>
      <c r="U6" s="100">
        <f>SUM('02'!U40)</f>
        <v>0</v>
      </c>
      <c r="V6" s="101">
        <f>SUM('02'!V40)</f>
        <v>3226.4</v>
      </c>
      <c r="W6" s="83">
        <f>SUM('02'!W40)</f>
        <v>500</v>
      </c>
      <c r="X6" s="55">
        <f>SUM('02'!X40)</f>
        <v>7326.4</v>
      </c>
      <c r="Y6" s="145">
        <f>'02'!Y40</f>
        <v>5500</v>
      </c>
      <c r="Z6" s="146">
        <f>'02'!Z40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3</v>
      </c>
      <c r="C7" s="47">
        <v>44986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3</v>
      </c>
      <c r="C8" s="1">
        <f>SUM(C7+1)</f>
        <v>44987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3</v>
      </c>
      <c r="C9" s="1">
        <f t="shared" ref="C9:C37" si="8">SUM(C8+1)</f>
        <v>44988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3</v>
      </c>
      <c r="C10" s="1">
        <f t="shared" si="8"/>
        <v>44989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3</v>
      </c>
      <c r="C11" s="1">
        <f t="shared" si="8"/>
        <v>44990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3</v>
      </c>
      <c r="C12" s="1">
        <f t="shared" si="8"/>
        <v>44991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3</v>
      </c>
      <c r="C13" s="1">
        <f t="shared" si="8"/>
        <v>44992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3</v>
      </c>
      <c r="C14" s="1">
        <f t="shared" si="8"/>
        <v>44993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3</v>
      </c>
      <c r="C15" s="1">
        <f t="shared" si="8"/>
        <v>44994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3</v>
      </c>
      <c r="C16" s="1">
        <f t="shared" si="8"/>
        <v>44995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3</v>
      </c>
      <c r="C17" s="1">
        <f t="shared" si="8"/>
        <v>44996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3</v>
      </c>
      <c r="C18" s="1">
        <f t="shared" si="8"/>
        <v>44997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3</v>
      </c>
      <c r="C19" s="1">
        <f t="shared" si="8"/>
        <v>44998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3</v>
      </c>
      <c r="C20" s="1">
        <f t="shared" si="8"/>
        <v>44999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3</v>
      </c>
      <c r="C21" s="1">
        <f t="shared" si="8"/>
        <v>45000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3</v>
      </c>
      <c r="C22" s="1">
        <f t="shared" si="8"/>
        <v>45001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3</v>
      </c>
      <c r="C23" s="1">
        <f t="shared" si="8"/>
        <v>45002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3</v>
      </c>
      <c r="C24" s="1">
        <f t="shared" si="8"/>
        <v>45003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3</v>
      </c>
      <c r="C25" s="1">
        <f t="shared" si="8"/>
        <v>45004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3</v>
      </c>
      <c r="C26" s="1">
        <f t="shared" si="8"/>
        <v>45005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3</v>
      </c>
      <c r="C27" s="1">
        <f t="shared" si="8"/>
        <v>45006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3</v>
      </c>
      <c r="C28" s="1">
        <f t="shared" si="8"/>
        <v>45007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3</v>
      </c>
      <c r="C29" s="1">
        <f t="shared" si="8"/>
        <v>45008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3</v>
      </c>
      <c r="C30" s="1">
        <f t="shared" si="8"/>
        <v>45009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3</v>
      </c>
      <c r="C31" s="1">
        <f t="shared" si="8"/>
        <v>45010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3</v>
      </c>
      <c r="C32" s="1">
        <f t="shared" si="8"/>
        <v>45011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3</v>
      </c>
      <c r="C33" s="1">
        <f t="shared" si="8"/>
        <v>45012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3</v>
      </c>
      <c r="C34" s="1">
        <f t="shared" si="8"/>
        <v>45013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3</v>
      </c>
      <c r="C35" s="1">
        <f t="shared" si="8"/>
        <v>45014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3</v>
      </c>
      <c r="C36" s="1">
        <f t="shared" si="8"/>
        <v>45015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3</v>
      </c>
      <c r="C37" s="17">
        <f t="shared" si="8"/>
        <v>45016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gJgR7UWSALP10n9HsXcsmEY0jijBjTvomqJuHgJ0hmOnrhSs9ryBmo7joU8HfHT0qaqXBONmMb2OPNZSN92pHw==" saltValue="12R7t3CAouNO3Hz3EFHH+g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131" priority="12" operator="notEqual">
      <formula>$B$7</formula>
    </cfRule>
  </conditionalFormatting>
  <conditionalFormatting sqref="V6:V37">
    <cfRule type="cellIs" dxfId="130" priority="9" operator="equal">
      <formula>0</formula>
    </cfRule>
    <cfRule type="cellIs" dxfId="129" priority="10" operator="lessThanOrEqual">
      <formula>-0.000001</formula>
    </cfRule>
  </conditionalFormatting>
  <dataValidations count="3">
    <dataValidation allowBlank="1" showInputMessage="1" showErrorMessage="1" errorTitle="Nesprávne číslo" error="Zdajte kladné číslo s dvoma desatinnými miestami" sqref="S7:U37 F7:F37" xr:uid="{00000000-0002-0000-0200-000000000000}"/>
    <dataValidation type="date" operator="equal" allowBlank="1" showInputMessage="1" showErrorMessage="1" errorTitle="Nesprávny dátum" error="Nesprávny dátum. Povolený len prvý deň marca 2023" sqref="C7" xr:uid="{00000000-0002-0000-0200-000001000000}">
      <formula1>44986</formula1>
    </dataValidation>
    <dataValidation type="whole" allowBlank="1" showInputMessage="1" showErrorMessage="1" sqref="E7:E37" xr:uid="{00000000-0002-0000-02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6F06196A-943E-4D7D-8098-8B6A76350F0D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556715A4-4BDE-452A-B393-9E6E78F4938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28010B96-055D-4207-8ED7-26FCD8A29E6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B32B251D-8D66-4BAF-A979-73875A20B3B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9E771555-7912-4A33-9CF3-BF89C6930118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64B1F80D-0A61-4003-A9FF-292BDDE6287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04F524BC-2E0F-45A4-A4C6-29CE3DF7A4E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1708A499-F2AD-41AD-A0D4-F4FB25828A1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5D6E6732-5BE3-43E5-A043-5D93D86CC24F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44"/>
  <sheetViews>
    <sheetView showGridLines="0" zoomScale="80" zoomScaleNormal="80" workbookViewId="0">
      <selection activeCell="I32" sqref="I32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4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SUM('03'!E40)</f>
        <v>51</v>
      </c>
      <c r="F6" s="16">
        <f>SUM('03'!F40)</f>
        <v>686727.91</v>
      </c>
      <c r="G6" s="16">
        <f>SUM('03'!G40)</f>
        <v>-26.09</v>
      </c>
      <c r="H6" s="128">
        <f>'03'!H40</f>
        <v>0</v>
      </c>
      <c r="I6" s="128">
        <f>'03'!I40</f>
        <v>0</v>
      </c>
      <c r="J6" s="77">
        <f>SUM('03'!J40)</f>
        <v>20.91</v>
      </c>
      <c r="K6" s="77">
        <f>SUM('03'!K40)</f>
        <v>2.09</v>
      </c>
      <c r="L6" s="78">
        <f>SUM('03'!L40)</f>
        <v>3512.0400000000004</v>
      </c>
      <c r="M6" s="78">
        <f>SUM('03'!M40)</f>
        <v>702.37</v>
      </c>
      <c r="N6" s="79">
        <f>SUM('03'!N40)</f>
        <v>0</v>
      </c>
      <c r="O6" s="80">
        <f>SUM('03'!O40)</f>
        <v>-0.01</v>
      </c>
      <c r="P6" s="52">
        <f>SUM('03'!P40)</f>
        <v>4237.41</v>
      </c>
      <c r="Q6" s="53">
        <f>SUM('03'!Q40)</f>
        <v>4237.41</v>
      </c>
      <c r="R6" s="54">
        <f>SUM('03'!R40)</f>
        <v>4237.3999999999996</v>
      </c>
      <c r="S6" s="81">
        <f>SUM('03'!S40)</f>
        <v>1011</v>
      </c>
      <c r="T6" s="82">
        <f>SUM('03'!T40)</f>
        <v>0</v>
      </c>
      <c r="U6" s="100">
        <f>SUM('03'!U40)</f>
        <v>0</v>
      </c>
      <c r="V6" s="101">
        <f>SUM('03'!V40)</f>
        <v>3226.4</v>
      </c>
      <c r="W6" s="83">
        <f>SUM('03'!W40)</f>
        <v>500</v>
      </c>
      <c r="X6" s="55">
        <f>SUM('03'!X40)</f>
        <v>7326.4</v>
      </c>
      <c r="Y6" s="145">
        <f>'03'!Y40</f>
        <v>5500</v>
      </c>
      <c r="Z6" s="146">
        <f>'03'!Z40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4</v>
      </c>
      <c r="C7" s="47">
        <v>45017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4</v>
      </c>
      <c r="C8" s="1">
        <f>SUM(C7+1)</f>
        <v>45018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4</v>
      </c>
      <c r="C9" s="1">
        <f t="shared" ref="C9:C37" si="8">SUM(C8+1)</f>
        <v>45019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4</v>
      </c>
      <c r="C10" s="1">
        <f t="shared" si="8"/>
        <v>45020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4</v>
      </c>
      <c r="C11" s="1">
        <f t="shared" si="8"/>
        <v>45021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4</v>
      </c>
      <c r="C12" s="1">
        <f t="shared" si="8"/>
        <v>45022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4</v>
      </c>
      <c r="C13" s="1">
        <f t="shared" si="8"/>
        <v>45023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4</v>
      </c>
      <c r="C14" s="1">
        <f t="shared" si="8"/>
        <v>45024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4</v>
      </c>
      <c r="C15" s="1">
        <f t="shared" si="8"/>
        <v>45025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4</v>
      </c>
      <c r="C16" s="1">
        <f t="shared" si="8"/>
        <v>45026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4</v>
      </c>
      <c r="C17" s="1">
        <f t="shared" si="8"/>
        <v>45027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4</v>
      </c>
      <c r="C18" s="1">
        <f t="shared" si="8"/>
        <v>45028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4</v>
      </c>
      <c r="C19" s="1">
        <f t="shared" si="8"/>
        <v>45029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4</v>
      </c>
      <c r="C20" s="1">
        <f t="shared" si="8"/>
        <v>45030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4</v>
      </c>
      <c r="C21" s="1">
        <f t="shared" si="8"/>
        <v>45031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4</v>
      </c>
      <c r="C22" s="1">
        <f t="shared" si="8"/>
        <v>45032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4</v>
      </c>
      <c r="C23" s="1">
        <f t="shared" si="8"/>
        <v>45033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4</v>
      </c>
      <c r="C24" s="1">
        <f t="shared" si="8"/>
        <v>45034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4</v>
      </c>
      <c r="C25" s="1">
        <f t="shared" si="8"/>
        <v>45035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4</v>
      </c>
      <c r="C26" s="1">
        <f t="shared" si="8"/>
        <v>45036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4</v>
      </c>
      <c r="C27" s="1">
        <f t="shared" si="8"/>
        <v>45037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4</v>
      </c>
      <c r="C28" s="1">
        <f t="shared" si="8"/>
        <v>45038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4</v>
      </c>
      <c r="C29" s="1">
        <f t="shared" si="8"/>
        <v>45039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4</v>
      </c>
      <c r="C30" s="1">
        <f t="shared" si="8"/>
        <v>45040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4</v>
      </c>
      <c r="C31" s="1">
        <f t="shared" si="8"/>
        <v>45041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4</v>
      </c>
      <c r="C32" s="1">
        <f t="shared" si="8"/>
        <v>45042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4</v>
      </c>
      <c r="C33" s="1">
        <f t="shared" si="8"/>
        <v>45043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4</v>
      </c>
      <c r="C34" s="1">
        <f t="shared" si="8"/>
        <v>45044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4</v>
      </c>
      <c r="C35" s="1">
        <f t="shared" si="8"/>
        <v>45045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4</v>
      </c>
      <c r="C36" s="1">
        <f t="shared" si="8"/>
        <v>45046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5</v>
      </c>
      <c r="C37" s="17">
        <f t="shared" si="8"/>
        <v>45047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rv2ZCKNdQgO99aG1k0Q7hti+PEFJ2dwe4hOrnq9job1jOp+R6iM/1jRc8sK/YShA27CvqZu/0rBDAk5hWlR3yw==" saltValue="G9yrTS1+gguylwi9SG96LA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119" priority="12" operator="notEqual">
      <formula>$B$7</formula>
    </cfRule>
  </conditionalFormatting>
  <conditionalFormatting sqref="V6:V37">
    <cfRule type="cellIs" dxfId="118" priority="9" operator="equal">
      <formula>0</formula>
    </cfRule>
    <cfRule type="cellIs" dxfId="117" priority="10" operator="lessThanOrEqual">
      <formula>-0.000001</formula>
    </cfRule>
  </conditionalFormatting>
  <dataValidations count="3">
    <dataValidation allowBlank="1" showInputMessage="1" showErrorMessage="1" errorTitle="Nesprávne číslo" error="Zdajte kladné číslo s dvoma desatinnými miestami" sqref="S7:U37 F7:F37" xr:uid="{00000000-0002-0000-0300-000000000000}"/>
    <dataValidation type="date" operator="equal" allowBlank="1" showInputMessage="1" showErrorMessage="1" errorTitle="Nesprávny dátum" error="Nesprávny dátum. Povolený len prvý deň apríla 2023" sqref="C7" xr:uid="{00000000-0002-0000-0300-000001000000}">
      <formula1>45017</formula1>
    </dataValidation>
    <dataValidation type="whole" allowBlank="1" showInputMessage="1" showErrorMessage="1" sqref="E7:E36" xr:uid="{00000000-0002-0000-03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CFD6C8DF-E45D-442A-A825-F36FF6FD434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56F5E528-8939-46CA-B8D0-8C3929460258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67CAC284-FD87-457F-8572-C96A971BD3B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C7B1877C-825E-4EC0-BC08-DCEA0AB84C5E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67DB73A7-55C4-4E84-AFFD-15E6E96C14F8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A9099E33-5D8B-4277-BC33-5F029CD9D692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7CBB9F09-DC25-497D-A982-50AD5F56CD72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EC64BCEB-2B95-47F6-9AA7-D2197767468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291F5EDE-B1DA-4B00-A1CD-4D1E4877AC7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44"/>
  <sheetViews>
    <sheetView showGridLines="0" zoomScale="80" zoomScaleNormal="80" workbookViewId="0">
      <selection activeCell="H26" sqref="H26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5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SUM('04'!E40)</f>
        <v>51</v>
      </c>
      <c r="F6" s="16">
        <f>SUM('04'!F40)</f>
        <v>686727.91</v>
      </c>
      <c r="G6" s="16">
        <f>SUM('04'!G40)</f>
        <v>-26.09</v>
      </c>
      <c r="H6" s="128">
        <f>'04'!H40</f>
        <v>0</v>
      </c>
      <c r="I6" s="128">
        <f>'04'!I40</f>
        <v>0</v>
      </c>
      <c r="J6" s="77">
        <f>SUM('04'!J40)</f>
        <v>20.91</v>
      </c>
      <c r="K6" s="77">
        <f>SUM('04'!K40)</f>
        <v>2.09</v>
      </c>
      <c r="L6" s="78">
        <f>SUM('04'!L40)</f>
        <v>3512.0400000000004</v>
      </c>
      <c r="M6" s="78">
        <f>SUM('04'!M40)</f>
        <v>702.37</v>
      </c>
      <c r="N6" s="79">
        <f>SUM('04'!N40)</f>
        <v>0</v>
      </c>
      <c r="O6" s="80">
        <f>SUM('04'!O40)</f>
        <v>-0.01</v>
      </c>
      <c r="P6" s="52">
        <f>SUM('04'!P40)</f>
        <v>4237.41</v>
      </c>
      <c r="Q6" s="53">
        <f>SUM('04'!Q40)</f>
        <v>4237.41</v>
      </c>
      <c r="R6" s="54">
        <f>SUM('04'!R40)</f>
        <v>4237.3999999999996</v>
      </c>
      <c r="S6" s="81">
        <f>SUM('04'!S40)</f>
        <v>1011</v>
      </c>
      <c r="T6" s="82">
        <f>SUM('04'!T40)</f>
        <v>0</v>
      </c>
      <c r="U6" s="100">
        <f>SUM('04'!U40)</f>
        <v>0</v>
      </c>
      <c r="V6" s="101">
        <f>SUM('04'!V40)</f>
        <v>3226.4</v>
      </c>
      <c r="W6" s="83">
        <f>SUM('04'!W40)</f>
        <v>500</v>
      </c>
      <c r="X6" s="55">
        <f>SUM('04'!X40)</f>
        <v>7326.4</v>
      </c>
      <c r="Y6" s="145">
        <f>'04'!Y40</f>
        <v>5500</v>
      </c>
      <c r="Z6" s="146">
        <f>'04'!Z40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5</v>
      </c>
      <c r="C7" s="47">
        <v>45047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5</v>
      </c>
      <c r="C8" s="1">
        <f>SUM(C7+1)</f>
        <v>45048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5</v>
      </c>
      <c r="C9" s="1">
        <f t="shared" ref="C9:C37" si="8">SUM(C8+1)</f>
        <v>45049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5</v>
      </c>
      <c r="C10" s="1">
        <f t="shared" si="8"/>
        <v>45050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5</v>
      </c>
      <c r="C11" s="1">
        <f t="shared" si="8"/>
        <v>45051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5</v>
      </c>
      <c r="C12" s="1">
        <f t="shared" si="8"/>
        <v>45052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5</v>
      </c>
      <c r="C13" s="1">
        <f t="shared" si="8"/>
        <v>45053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5</v>
      </c>
      <c r="C14" s="1">
        <f t="shared" si="8"/>
        <v>45054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5</v>
      </c>
      <c r="C15" s="1">
        <f t="shared" si="8"/>
        <v>45055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5</v>
      </c>
      <c r="C16" s="1">
        <f t="shared" si="8"/>
        <v>45056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5</v>
      </c>
      <c r="C17" s="1">
        <f t="shared" si="8"/>
        <v>45057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5</v>
      </c>
      <c r="C18" s="1">
        <f t="shared" si="8"/>
        <v>45058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5</v>
      </c>
      <c r="C19" s="1">
        <f t="shared" si="8"/>
        <v>45059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5</v>
      </c>
      <c r="C20" s="1">
        <f t="shared" si="8"/>
        <v>45060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5</v>
      </c>
      <c r="C21" s="1">
        <f t="shared" si="8"/>
        <v>45061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5</v>
      </c>
      <c r="C22" s="1">
        <f t="shared" si="8"/>
        <v>45062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5</v>
      </c>
      <c r="C23" s="1">
        <f t="shared" si="8"/>
        <v>45063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5</v>
      </c>
      <c r="C24" s="1">
        <f t="shared" si="8"/>
        <v>45064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5</v>
      </c>
      <c r="C25" s="1">
        <f t="shared" si="8"/>
        <v>45065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5</v>
      </c>
      <c r="C26" s="1">
        <f t="shared" si="8"/>
        <v>45066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5</v>
      </c>
      <c r="C27" s="1">
        <f t="shared" si="8"/>
        <v>45067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5</v>
      </c>
      <c r="C28" s="1">
        <f t="shared" si="8"/>
        <v>45068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5</v>
      </c>
      <c r="C29" s="1">
        <f t="shared" si="8"/>
        <v>45069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5</v>
      </c>
      <c r="C30" s="1">
        <f t="shared" si="8"/>
        <v>45070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5</v>
      </c>
      <c r="C31" s="1">
        <f t="shared" si="8"/>
        <v>45071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5</v>
      </c>
      <c r="C32" s="1">
        <f t="shared" si="8"/>
        <v>45072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5</v>
      </c>
      <c r="C33" s="1">
        <f t="shared" si="8"/>
        <v>45073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5</v>
      </c>
      <c r="C34" s="1">
        <f t="shared" si="8"/>
        <v>45074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5</v>
      </c>
      <c r="C35" s="1">
        <f t="shared" si="8"/>
        <v>45075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5</v>
      </c>
      <c r="C36" s="1">
        <f t="shared" si="8"/>
        <v>45076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5</v>
      </c>
      <c r="C37" s="17">
        <f t="shared" si="8"/>
        <v>45077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X42" s="129"/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DbqA9RfVNnOf8ANBIOuF6JViaIbyh0yh6+wz09ugkGvnpQ3/LIf9/yUnXa36Mj3Ipukz9Hs18AH+4eG+jcHbIQ==" saltValue="U09bkhgoyCrCw0x2tD/lDg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107" priority="12" operator="notEqual">
      <formula>$B$7</formula>
    </cfRule>
  </conditionalFormatting>
  <conditionalFormatting sqref="V6:V37">
    <cfRule type="cellIs" dxfId="106" priority="9" operator="equal">
      <formula>0</formula>
    </cfRule>
    <cfRule type="cellIs" dxfId="105" priority="10" operator="lessThanOrEqual">
      <formula>-0.000001</formula>
    </cfRule>
  </conditionalFormatting>
  <dataValidations count="3">
    <dataValidation type="date" operator="equal" allowBlank="1" showInputMessage="1" showErrorMessage="1" errorTitle="Nesprávny dátum" error="Nesprávny dátum. Povolený len prvý deň mája 2023" sqref="C7" xr:uid="{00000000-0002-0000-0400-000000000000}">
      <formula1>45047</formula1>
    </dataValidation>
    <dataValidation allowBlank="1" showInputMessage="1" showErrorMessage="1" errorTitle="Nesprávne číslo" error="Zdajte kladné číslo s dvoma desatinnými miestami" sqref="S7:U37 F7:F37" xr:uid="{00000000-0002-0000-0400-000001000000}"/>
    <dataValidation type="whole" allowBlank="1" showInputMessage="1" showErrorMessage="1" sqref="E7:E37" xr:uid="{00000000-0002-0000-04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D945C6C-1722-41A9-8181-6C26AF2C3D4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5ECED3CE-7764-481B-A03E-E9B359144B3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0511C05E-9AEB-43F3-B56E-27B795A01308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386979BF-F387-40AB-81F6-7CF10F371F4E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8A4240C9-A3E9-4E0D-B05C-D6C9696897E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3325A86F-7806-4104-A0CB-2A09FC36174A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5812EE8F-D0B7-4588-90A3-59EC7283C6B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427C229B-5086-4A1A-B508-066C6102784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890108C5-6A97-449C-AF7C-2D6F778FD24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A44"/>
  <sheetViews>
    <sheetView showGridLines="0" zoomScale="80" zoomScaleNormal="80" workbookViewId="0">
      <selection activeCell="I27" sqref="I27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6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SUM('05'!E40)</f>
        <v>51</v>
      </c>
      <c r="F6" s="16">
        <f>SUM('05'!F40)</f>
        <v>686727.91</v>
      </c>
      <c r="G6" s="16">
        <f>SUM('05'!G40)</f>
        <v>-26.09</v>
      </c>
      <c r="H6" s="128">
        <f>'05'!H40</f>
        <v>0</v>
      </c>
      <c r="I6" s="128">
        <f>'05'!I40</f>
        <v>0</v>
      </c>
      <c r="J6" s="77">
        <f>SUM('05'!J40)</f>
        <v>20.91</v>
      </c>
      <c r="K6" s="77">
        <f>SUM('05'!K40)</f>
        <v>2.09</v>
      </c>
      <c r="L6" s="78">
        <f>SUM('05'!L40)</f>
        <v>3512.0400000000004</v>
      </c>
      <c r="M6" s="78">
        <f>SUM('05'!M40)</f>
        <v>702.37</v>
      </c>
      <c r="N6" s="79">
        <f>SUM('05'!N40)</f>
        <v>0</v>
      </c>
      <c r="O6" s="80">
        <f>SUM('05'!O40)</f>
        <v>-0.01</v>
      </c>
      <c r="P6" s="52">
        <f>SUM('05'!P40)</f>
        <v>4237.41</v>
      </c>
      <c r="Q6" s="53">
        <f>SUM('05'!Q40)</f>
        <v>4237.41</v>
      </c>
      <c r="R6" s="54">
        <f>SUM('05'!R40)</f>
        <v>4237.3999999999996</v>
      </c>
      <c r="S6" s="81">
        <f>SUM('05'!S40)</f>
        <v>1011</v>
      </c>
      <c r="T6" s="82">
        <f>SUM('05'!T40)</f>
        <v>0</v>
      </c>
      <c r="U6" s="100">
        <f>SUM('05'!U40)</f>
        <v>0</v>
      </c>
      <c r="V6" s="101">
        <f>SUM('05'!V40)</f>
        <v>3226.4</v>
      </c>
      <c r="W6" s="83">
        <f>SUM('05'!W40)</f>
        <v>500</v>
      </c>
      <c r="X6" s="55">
        <f>SUM('05'!X40)</f>
        <v>7326.4</v>
      </c>
      <c r="Y6" s="145">
        <f>'05'!Y40</f>
        <v>5500</v>
      </c>
      <c r="Z6" s="146">
        <f>'05'!Z40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6</v>
      </c>
      <c r="C7" s="47">
        <v>45078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2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6</v>
      </c>
      <c r="C8" s="1">
        <f>SUM(C7+1)</f>
        <v>45079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ref="P8:P37" si="3">SUM(H8:M8)</f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2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6</v>
      </c>
      <c r="C9" s="1">
        <f t="shared" ref="C9:C37" si="8">SUM(C8+1)</f>
        <v>45080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3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2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6</v>
      </c>
      <c r="C10" s="1">
        <f t="shared" si="8"/>
        <v>45081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3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2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6</v>
      </c>
      <c r="C11" s="1">
        <f t="shared" si="8"/>
        <v>45082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3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2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6</v>
      </c>
      <c r="C12" s="1">
        <f t="shared" si="8"/>
        <v>45083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3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2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6</v>
      </c>
      <c r="C13" s="1">
        <f t="shared" si="8"/>
        <v>45084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3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2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6</v>
      </c>
      <c r="C14" s="1">
        <f t="shared" si="8"/>
        <v>45085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3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2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6</v>
      </c>
      <c r="C15" s="1">
        <f t="shared" si="8"/>
        <v>45086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3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2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6</v>
      </c>
      <c r="C16" s="1">
        <f t="shared" si="8"/>
        <v>45087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3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2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6</v>
      </c>
      <c r="C17" s="1">
        <f t="shared" si="8"/>
        <v>45088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3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2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6</v>
      </c>
      <c r="C18" s="1">
        <f t="shared" si="8"/>
        <v>45089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3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2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6</v>
      </c>
      <c r="C19" s="1">
        <f t="shared" si="8"/>
        <v>45090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3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2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6</v>
      </c>
      <c r="C20" s="1">
        <f t="shared" si="8"/>
        <v>45091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3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2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6</v>
      </c>
      <c r="C21" s="1">
        <f t="shared" si="8"/>
        <v>45092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3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2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6</v>
      </c>
      <c r="C22" s="1">
        <f t="shared" si="8"/>
        <v>45093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3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2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6</v>
      </c>
      <c r="C23" s="1">
        <f t="shared" si="8"/>
        <v>45094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3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2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6</v>
      </c>
      <c r="C24" s="1">
        <f t="shared" si="8"/>
        <v>45095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3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2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6</v>
      </c>
      <c r="C25" s="1">
        <f t="shared" si="8"/>
        <v>45096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3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2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6</v>
      </c>
      <c r="C26" s="1">
        <f t="shared" si="8"/>
        <v>45097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3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2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6</v>
      </c>
      <c r="C27" s="1">
        <f t="shared" si="8"/>
        <v>45098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3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2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6</v>
      </c>
      <c r="C28" s="1">
        <f t="shared" si="8"/>
        <v>45099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3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2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6</v>
      </c>
      <c r="C29" s="1">
        <f t="shared" si="8"/>
        <v>45100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3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2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6</v>
      </c>
      <c r="C30" s="1">
        <f t="shared" si="8"/>
        <v>45101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3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2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6</v>
      </c>
      <c r="C31" s="1">
        <f t="shared" si="8"/>
        <v>45102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3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2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6</v>
      </c>
      <c r="C32" s="1">
        <f t="shared" si="8"/>
        <v>45103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3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2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6</v>
      </c>
      <c r="C33" s="1">
        <f t="shared" si="8"/>
        <v>45104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3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2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6</v>
      </c>
      <c r="C34" s="1">
        <f t="shared" si="8"/>
        <v>45105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3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2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6</v>
      </c>
      <c r="C35" s="1">
        <f t="shared" si="8"/>
        <v>45106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3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2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6</v>
      </c>
      <c r="C36" s="1">
        <f t="shared" si="8"/>
        <v>45107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3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2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7</v>
      </c>
      <c r="C37" s="17">
        <f t="shared" si="8"/>
        <v>45108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3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2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X42" s="129"/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fWUdg4FIaCtH2T2uibsE9FlO80soOc8KeCvoCDHURsuDD6gNQmpZHZcpkI5nek5OdHRV5vX74hBKo68JdmH4mQ==" saltValue="wix19kuy9AauHepsJVPtWw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95" priority="11" operator="notEqual">
      <formula>$B$7</formula>
    </cfRule>
  </conditionalFormatting>
  <conditionalFormatting sqref="V6:V37">
    <cfRule type="cellIs" dxfId="94" priority="8" operator="equal">
      <formula>0</formula>
    </cfRule>
    <cfRule type="cellIs" dxfId="93" priority="9" operator="lessThanOrEqual">
      <formula>-0.000001</formula>
    </cfRule>
  </conditionalFormatting>
  <dataValidations count="3">
    <dataValidation allowBlank="1" showInputMessage="1" showErrorMessage="1" errorTitle="Nesprávne číslo" error="Zdajte kladné číslo s dvoma desatinnými miestami" sqref="S7:U37 F7:F37" xr:uid="{00000000-0002-0000-0500-000000000000}"/>
    <dataValidation type="date" operator="equal" allowBlank="1" showInputMessage="1" showErrorMessage="1" errorTitle="Nesprávny dátum" error="Nesprávny dátum. Povolený len prvý deň júna 2023" sqref="C7" xr:uid="{00000000-0002-0000-0500-000001000000}">
      <formula1>45078</formula1>
    </dataValidation>
    <dataValidation type="whole" allowBlank="1" showInputMessage="1" showErrorMessage="1" sqref="E7:E37" xr:uid="{00000000-0002-0000-05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D59D40A7-ABF6-469A-900D-5D81F5B0D45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J7:V38</xm:sqref>
        </x14:conditionalFormatting>
        <x14:conditionalFormatting xmlns:xm="http://schemas.microsoft.com/office/excel/2006/main">
          <x14:cfRule type="expression" priority="7" id="{B3886AF0-86D3-472C-B692-44269D5F859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6" id="{5A74B10E-EAFD-4B72-B466-01A3C4852CC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5" id="{D4E94872-D55B-43A3-BDCC-B08880ECE32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4" id="{0600C00D-F699-4DA2-8FDA-264840F1C016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3" id="{A8C06E75-1EB0-4C74-82C8-9213D8DFBF46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2" id="{E8D9D334-28EC-497F-8ADB-7A3E1F033EA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1" id="{B4C16B24-290D-43B3-B9C7-71DCBF9483A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A44"/>
  <sheetViews>
    <sheetView showGridLines="0" zoomScale="80" zoomScaleNormal="80" workbookViewId="0">
      <selection activeCell="I24" sqref="I24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7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SUM('06'!E40)</f>
        <v>51</v>
      </c>
      <c r="F6" s="16">
        <f>SUM('06'!F40)</f>
        <v>686727.91</v>
      </c>
      <c r="G6" s="16">
        <f>SUM('06'!G40)</f>
        <v>-26.09</v>
      </c>
      <c r="H6" s="128">
        <f>'06'!H40</f>
        <v>0</v>
      </c>
      <c r="I6" s="128">
        <f>'06'!I40</f>
        <v>0</v>
      </c>
      <c r="J6" s="77">
        <f>SUM('06'!J40)</f>
        <v>20.91</v>
      </c>
      <c r="K6" s="77">
        <f>SUM('06'!K40)</f>
        <v>2.09</v>
      </c>
      <c r="L6" s="78">
        <f>SUM('06'!L40)</f>
        <v>3512.0400000000004</v>
      </c>
      <c r="M6" s="78">
        <f>SUM('06'!M40)</f>
        <v>702.37</v>
      </c>
      <c r="N6" s="79">
        <f>SUM('06'!N40)</f>
        <v>0</v>
      </c>
      <c r="O6" s="80">
        <f>SUM('06'!O40)</f>
        <v>-0.01</v>
      </c>
      <c r="P6" s="52">
        <f>SUM('06'!P40)</f>
        <v>4237.41</v>
      </c>
      <c r="Q6" s="53">
        <f>SUM('06'!Q40)</f>
        <v>4237.41</v>
      </c>
      <c r="R6" s="54">
        <f>SUM('06'!R40)</f>
        <v>4237.3999999999996</v>
      </c>
      <c r="S6" s="81">
        <f>SUM('06'!S40)</f>
        <v>1011</v>
      </c>
      <c r="T6" s="82">
        <f>SUM('06'!T40)</f>
        <v>0</v>
      </c>
      <c r="U6" s="100">
        <f>SUM('06'!U40)</f>
        <v>0</v>
      </c>
      <c r="V6" s="101">
        <f>SUM('06'!V40)</f>
        <v>3226.4</v>
      </c>
      <c r="W6" s="83">
        <f>SUM('06'!W40)</f>
        <v>500</v>
      </c>
      <c r="X6" s="55">
        <f>SUM('06'!X40)</f>
        <v>7326.4</v>
      </c>
      <c r="Y6" s="145">
        <f>'06'!Y40</f>
        <v>5500</v>
      </c>
      <c r="Z6" s="146">
        <f>'06'!Z40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7</v>
      </c>
      <c r="C7" s="47">
        <v>45108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7</v>
      </c>
      <c r="C8" s="1">
        <f>SUM(C7+1)</f>
        <v>45109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7</v>
      </c>
      <c r="C9" s="1">
        <f t="shared" ref="C9:C37" si="8">SUM(C8+1)</f>
        <v>45110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7</v>
      </c>
      <c r="C10" s="1">
        <f t="shared" si="8"/>
        <v>45111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7</v>
      </c>
      <c r="C11" s="1">
        <f t="shared" si="8"/>
        <v>45112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7</v>
      </c>
      <c r="C12" s="1">
        <f t="shared" si="8"/>
        <v>45113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7</v>
      </c>
      <c r="C13" s="1">
        <f t="shared" si="8"/>
        <v>45114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7</v>
      </c>
      <c r="C14" s="1">
        <f t="shared" si="8"/>
        <v>45115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7</v>
      </c>
      <c r="C15" s="1">
        <f t="shared" si="8"/>
        <v>45116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7</v>
      </c>
      <c r="C16" s="1">
        <f t="shared" si="8"/>
        <v>45117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7</v>
      </c>
      <c r="C17" s="1">
        <f t="shared" si="8"/>
        <v>45118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7</v>
      </c>
      <c r="C18" s="1">
        <f t="shared" si="8"/>
        <v>45119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7</v>
      </c>
      <c r="C19" s="1">
        <f t="shared" si="8"/>
        <v>45120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7</v>
      </c>
      <c r="C20" s="1">
        <f t="shared" si="8"/>
        <v>45121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7</v>
      </c>
      <c r="C21" s="1">
        <f t="shared" si="8"/>
        <v>45122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7</v>
      </c>
      <c r="C22" s="1">
        <f t="shared" si="8"/>
        <v>45123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7</v>
      </c>
      <c r="C23" s="1">
        <f t="shared" si="8"/>
        <v>45124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7</v>
      </c>
      <c r="C24" s="1">
        <f t="shared" si="8"/>
        <v>45125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7</v>
      </c>
      <c r="C25" s="1">
        <f t="shared" si="8"/>
        <v>45126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7</v>
      </c>
      <c r="C26" s="1">
        <f t="shared" si="8"/>
        <v>45127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7</v>
      </c>
      <c r="C27" s="1">
        <f t="shared" si="8"/>
        <v>45128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7</v>
      </c>
      <c r="C28" s="1">
        <f t="shared" si="8"/>
        <v>45129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7</v>
      </c>
      <c r="C29" s="1">
        <f t="shared" si="8"/>
        <v>45130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7</v>
      </c>
      <c r="C30" s="1">
        <f t="shared" si="8"/>
        <v>45131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7</v>
      </c>
      <c r="C31" s="1">
        <f t="shared" si="8"/>
        <v>45132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7</v>
      </c>
      <c r="C32" s="1">
        <f t="shared" si="8"/>
        <v>45133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7</v>
      </c>
      <c r="C33" s="1">
        <f t="shared" si="8"/>
        <v>45134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7</v>
      </c>
      <c r="C34" s="1">
        <f t="shared" si="8"/>
        <v>45135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7</v>
      </c>
      <c r="C35" s="1">
        <f t="shared" si="8"/>
        <v>45136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7</v>
      </c>
      <c r="C36" s="1">
        <f t="shared" si="8"/>
        <v>45137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7</v>
      </c>
      <c r="C37" s="17">
        <f t="shared" si="8"/>
        <v>45138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HS13FElTEQg/LJe3viBE5EN8KhAjc7+VzXGgSp5f+efzL2pqfC+W+oTLPlXxCH2lMNzh/0fHPANW3Dn8570+EA==" saltValue="bLvimyq88M0GLPuKGslOtA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84" priority="12" operator="notEqual">
      <formula>$B$7</formula>
    </cfRule>
  </conditionalFormatting>
  <conditionalFormatting sqref="V6:V37">
    <cfRule type="cellIs" dxfId="83" priority="9" operator="equal">
      <formula>0</formula>
    </cfRule>
    <cfRule type="cellIs" dxfId="82" priority="10" operator="lessThanOrEqual">
      <formula>-0.000001</formula>
    </cfRule>
  </conditionalFormatting>
  <dataValidations count="3">
    <dataValidation type="date" operator="equal" allowBlank="1" showInputMessage="1" showErrorMessage="1" errorTitle="Nesprávny dátum" error="Nesprávny dátum. Povolený len prvý deň júla 2023" sqref="C7" xr:uid="{00000000-0002-0000-0600-000000000000}">
      <formula1>45108</formula1>
    </dataValidation>
    <dataValidation allowBlank="1" showInputMessage="1" showErrorMessage="1" errorTitle="Nesprávne číslo" error="Zdajte kladné číslo s dvoma desatinnými miestami" sqref="S7:U37 F7:F37" xr:uid="{00000000-0002-0000-0600-000001000000}"/>
    <dataValidation type="whole" allowBlank="1" showInputMessage="1" showErrorMessage="1" sqref="E7:E37" xr:uid="{00000000-0002-0000-06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9979A6DE-09AC-4A78-A4F1-DDF86B42948D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586445B8-EFDC-49F0-9BFA-4E01DA7BAD1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71052BD4-8214-4542-A9CC-0C2D5342C27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F1053165-385F-4870-AF39-9BD10FBAE20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09940A12-B6BA-4015-8A20-2D0C6100482A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17E52AC7-76EE-41A5-803F-5C31B2E0A94F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2156D155-C04F-4223-A8B5-57375290DB8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EED1AB87-981F-431F-906B-E222074FD21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F41DD343-E270-4B8D-9DD3-2BE2DA11C5F1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A44"/>
  <sheetViews>
    <sheetView showGridLines="0" zoomScale="80" zoomScaleNormal="80" workbookViewId="0">
      <selection activeCell="H25" sqref="H25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8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SUM('07'!E40)</f>
        <v>51</v>
      </c>
      <c r="F6" s="16">
        <f>SUM('07'!F40)</f>
        <v>686727.91</v>
      </c>
      <c r="G6" s="16">
        <f>SUM('07'!G40)</f>
        <v>-26.09</v>
      </c>
      <c r="H6" s="128">
        <f>'07'!H40</f>
        <v>0</v>
      </c>
      <c r="I6" s="128">
        <f>'07'!I40</f>
        <v>0</v>
      </c>
      <c r="J6" s="77">
        <f>SUM('07'!J40)</f>
        <v>20.91</v>
      </c>
      <c r="K6" s="77">
        <f>SUM('07'!K40)</f>
        <v>2.09</v>
      </c>
      <c r="L6" s="78">
        <f>SUM('07'!L40)</f>
        <v>3512.0400000000004</v>
      </c>
      <c r="M6" s="78">
        <f>SUM('07'!M40)</f>
        <v>702.37</v>
      </c>
      <c r="N6" s="79">
        <f>SUM('07'!N40)</f>
        <v>0</v>
      </c>
      <c r="O6" s="80">
        <f>SUM('07'!O40)</f>
        <v>-0.01</v>
      </c>
      <c r="P6" s="52">
        <f>SUM('07'!P40)</f>
        <v>4237.41</v>
      </c>
      <c r="Q6" s="53">
        <f>SUM('07'!Q40)</f>
        <v>4237.41</v>
      </c>
      <c r="R6" s="54">
        <f>SUM('07'!R40)</f>
        <v>4237.3999999999996</v>
      </c>
      <c r="S6" s="81">
        <f>SUM('07'!S40)</f>
        <v>1011</v>
      </c>
      <c r="T6" s="82">
        <f>SUM('07'!T40)</f>
        <v>0</v>
      </c>
      <c r="U6" s="100">
        <f>SUM('07'!U40)</f>
        <v>0</v>
      </c>
      <c r="V6" s="101">
        <f>SUM('07'!V40)</f>
        <v>3226.4</v>
      </c>
      <c r="W6" s="83">
        <f>SUM('07'!W40)</f>
        <v>500</v>
      </c>
      <c r="X6" s="55">
        <f>SUM('07'!X40)</f>
        <v>7326.4</v>
      </c>
      <c r="Y6" s="145">
        <f>'07'!Y40</f>
        <v>5500</v>
      </c>
      <c r="Z6" s="146">
        <f>'07'!Z40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8</v>
      </c>
      <c r="C7" s="47">
        <v>45139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8</v>
      </c>
      <c r="C8" s="1">
        <f>SUM(C7+1)</f>
        <v>45140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8</v>
      </c>
      <c r="C9" s="1">
        <f t="shared" ref="C9:C37" si="8">SUM(C8+1)</f>
        <v>45141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8</v>
      </c>
      <c r="C10" s="1">
        <f t="shared" si="8"/>
        <v>45142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8</v>
      </c>
      <c r="C11" s="1">
        <f t="shared" si="8"/>
        <v>45143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8</v>
      </c>
      <c r="C12" s="1">
        <f t="shared" si="8"/>
        <v>45144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8</v>
      </c>
      <c r="C13" s="1">
        <f t="shared" si="8"/>
        <v>45145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8</v>
      </c>
      <c r="C14" s="1">
        <f t="shared" si="8"/>
        <v>45146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8</v>
      </c>
      <c r="C15" s="1">
        <f t="shared" si="8"/>
        <v>45147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8</v>
      </c>
      <c r="C16" s="1">
        <f t="shared" si="8"/>
        <v>45148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8</v>
      </c>
      <c r="C17" s="1">
        <f t="shared" si="8"/>
        <v>45149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8</v>
      </c>
      <c r="C18" s="1">
        <f t="shared" si="8"/>
        <v>45150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8</v>
      </c>
      <c r="C19" s="1">
        <f t="shared" si="8"/>
        <v>45151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8</v>
      </c>
      <c r="C20" s="1">
        <f t="shared" si="8"/>
        <v>45152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8</v>
      </c>
      <c r="C21" s="1">
        <f t="shared" si="8"/>
        <v>45153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8</v>
      </c>
      <c r="C22" s="1">
        <f t="shared" si="8"/>
        <v>45154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8</v>
      </c>
      <c r="C23" s="1">
        <f t="shared" si="8"/>
        <v>45155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8</v>
      </c>
      <c r="C24" s="1">
        <f t="shared" si="8"/>
        <v>45156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8</v>
      </c>
      <c r="C25" s="1">
        <f t="shared" si="8"/>
        <v>45157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8</v>
      </c>
      <c r="C26" s="1">
        <f t="shared" si="8"/>
        <v>45158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8</v>
      </c>
      <c r="C27" s="1">
        <f t="shared" si="8"/>
        <v>45159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8</v>
      </c>
      <c r="C28" s="1">
        <f t="shared" si="8"/>
        <v>45160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8</v>
      </c>
      <c r="C29" s="1">
        <f t="shared" si="8"/>
        <v>45161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8</v>
      </c>
      <c r="C30" s="1">
        <f t="shared" si="8"/>
        <v>45162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8</v>
      </c>
      <c r="C31" s="1">
        <f t="shared" si="8"/>
        <v>45163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8</v>
      </c>
      <c r="C32" s="1">
        <f t="shared" si="8"/>
        <v>45164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8</v>
      </c>
      <c r="C33" s="1">
        <f t="shared" si="8"/>
        <v>45165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8</v>
      </c>
      <c r="C34" s="1">
        <f t="shared" si="8"/>
        <v>45166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8</v>
      </c>
      <c r="C35" s="1">
        <f t="shared" si="8"/>
        <v>45167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8</v>
      </c>
      <c r="C36" s="1">
        <f t="shared" si="8"/>
        <v>45168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8</v>
      </c>
      <c r="C37" s="17">
        <f t="shared" si="8"/>
        <v>45169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Q+GE1mMNV0qpD61QC+Xw6jTWxPhw8uGJkjSK0qJ6RYFWLpP552RqFymtA/UxRu57ieOsBcGJmPocpCjIhiPEtQ==" saltValue="rlYfdvoV88niVJ13w62T2w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72" priority="13" operator="notEqual">
      <formula>$B$7</formula>
    </cfRule>
  </conditionalFormatting>
  <conditionalFormatting sqref="V6:V37">
    <cfRule type="cellIs" dxfId="71" priority="10" operator="equal">
      <formula>0</formula>
    </cfRule>
    <cfRule type="cellIs" dxfId="70" priority="11" operator="lessThanOrEqual">
      <formula>-0.000001</formula>
    </cfRule>
  </conditionalFormatting>
  <dataValidations count="3">
    <dataValidation allowBlank="1" showInputMessage="1" showErrorMessage="1" errorTitle="Nesprávne číslo" error="Zdajte kladné číslo s dvoma desatinnými miestami" sqref="S7:U37 F7:F37" xr:uid="{00000000-0002-0000-0700-000000000000}"/>
    <dataValidation type="date" operator="equal" allowBlank="1" showInputMessage="1" showErrorMessage="1" errorTitle="Nesprávny dátum" error="Nesprávny dátum. Povolený len prvý deň augusta 2023" sqref="C7" xr:uid="{00000000-0002-0000-0700-000001000000}">
      <formula1>45139</formula1>
    </dataValidation>
    <dataValidation type="whole" allowBlank="1" showInputMessage="1" showErrorMessage="1" sqref="E7:E37" xr:uid="{00000000-0002-0000-07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498A44AB-36E7-4B59-9923-5F2BF6C7867B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9" id="{F7820FA4-E8FE-4706-8FD4-ACB3F74B8FE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8" id="{D697B407-4E57-41FC-A7BF-3DE60220F5B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7" id="{B0877EA9-8DA4-472C-B362-E60D16686FF7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6" id="{84F6A87B-E08E-4611-B626-64AE5EDBA253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5" id="{FA1477E6-86C8-4D3F-A6B2-C0BAED8106F6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4" id="{FC0A0524-0B16-49A8-A628-E8CAD8D3795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65C632C2-DAF5-4AA3-A892-CB716C39728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ED07AD38-3986-4248-AE29-BD2C8128F920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A44"/>
  <sheetViews>
    <sheetView showGridLines="0" zoomScale="80" zoomScaleNormal="80" workbookViewId="0">
      <selection activeCell="G29" sqref="G29"/>
    </sheetView>
  </sheetViews>
  <sheetFormatPr defaultColWidth="9.140625" defaultRowHeight="15" x14ac:dyDescent="0.25"/>
  <cols>
    <col min="1" max="1" width="4.28515625" style="2" customWidth="1"/>
    <col min="2" max="2" width="3.85546875" style="2" customWidth="1"/>
    <col min="3" max="3" width="11.7109375" style="2" customWidth="1"/>
    <col min="4" max="4" width="10.5703125" style="2" customWidth="1"/>
    <col min="5" max="5" width="11.140625" style="2" customWidth="1"/>
    <col min="6" max="6" width="15" style="2" customWidth="1"/>
    <col min="7" max="9" width="13.140625" style="2" customWidth="1"/>
    <col min="10" max="10" width="11.5703125" style="2" customWidth="1"/>
    <col min="11" max="12" width="11.7109375" style="2" customWidth="1"/>
    <col min="13" max="13" width="11.85546875" style="2" customWidth="1"/>
    <col min="14" max="15" width="13.28515625" style="2" customWidth="1"/>
    <col min="16" max="16" width="13.42578125" style="2" customWidth="1"/>
    <col min="17" max="17" width="12.7109375" style="2" customWidth="1"/>
    <col min="18" max="18" width="14.7109375" style="2" customWidth="1"/>
    <col min="19" max="19" width="12" style="2" customWidth="1"/>
    <col min="20" max="20" width="13" style="2" customWidth="1"/>
    <col min="21" max="21" width="10.5703125" style="2" customWidth="1"/>
    <col min="22" max="22" width="12.140625" style="2" customWidth="1"/>
    <col min="23" max="23" width="13.5703125" style="2" customWidth="1"/>
    <col min="24" max="24" width="12.5703125" style="2" customWidth="1"/>
    <col min="25" max="27" width="12.85546875" style="2" customWidth="1"/>
    <col min="28" max="16384" width="9.140625" style="2"/>
  </cols>
  <sheetData>
    <row r="1" spans="2:27" ht="10.5" customHeight="1" thickBot="1" x14ac:dyDescent="0.3"/>
    <row r="2" spans="2:27" ht="25.5" customHeight="1" thickBot="1" x14ac:dyDescent="0.3">
      <c r="C2" s="212" t="s">
        <v>29</v>
      </c>
      <c r="D2" s="213"/>
      <c r="E2" s="221" t="str">
        <f>'01'!E2</f>
        <v>Podnikateľ ABC</v>
      </c>
      <c r="F2" s="222"/>
      <c r="G2" s="204"/>
      <c r="H2" s="6" t="s">
        <v>51</v>
      </c>
      <c r="I2" s="203" t="str">
        <f>'01'!I2</f>
        <v>Obchod 1</v>
      </c>
      <c r="J2" s="230"/>
      <c r="K2" s="231"/>
      <c r="L2" s="6" t="s">
        <v>27</v>
      </c>
      <c r="M2" s="227" t="str">
        <f>'01'!M2</f>
        <v>88812345678123456</v>
      </c>
      <c r="N2" s="228"/>
      <c r="O2" s="6" t="s">
        <v>28</v>
      </c>
      <c r="P2" s="227" t="str">
        <f>'01'!P2</f>
        <v>TERMINÁL_17158952</v>
      </c>
      <c r="Q2" s="228"/>
      <c r="S2" s="34" t="s">
        <v>32</v>
      </c>
      <c r="T2" s="45">
        <f>MONTH(C7)</f>
        <v>9</v>
      </c>
      <c r="U2" s="46">
        <f>YEAR(C7)</f>
        <v>2023</v>
      </c>
      <c r="W2" s="203">
        <f>I!A1</f>
        <v>12345678</v>
      </c>
      <c r="X2" s="204"/>
    </row>
    <row r="3" spans="2:27" ht="6" customHeight="1" thickBot="1" x14ac:dyDescent="0.3"/>
    <row r="4" spans="2:27" ht="15.75" thickBot="1" x14ac:dyDescent="0.3">
      <c r="C4" s="216" t="s">
        <v>0</v>
      </c>
      <c r="D4" s="7" t="s">
        <v>18</v>
      </c>
      <c r="E4" s="7" t="s">
        <v>20</v>
      </c>
      <c r="F4" s="200" t="s">
        <v>22</v>
      </c>
      <c r="G4" s="201"/>
      <c r="H4" s="220" t="s">
        <v>48</v>
      </c>
      <c r="I4" s="220"/>
      <c r="J4" s="218" t="s">
        <v>1</v>
      </c>
      <c r="K4" s="218"/>
      <c r="L4" s="219" t="s">
        <v>2</v>
      </c>
      <c r="M4" s="219"/>
      <c r="N4" s="205" t="s">
        <v>3</v>
      </c>
      <c r="O4" s="206"/>
      <c r="P4" s="24" t="s">
        <v>4</v>
      </c>
      <c r="Q4" s="25" t="s">
        <v>4</v>
      </c>
      <c r="R4" s="26" t="s">
        <v>14</v>
      </c>
      <c r="S4" s="229" t="s">
        <v>5</v>
      </c>
      <c r="T4" s="210"/>
      <c r="U4" s="210"/>
      <c r="V4" s="211"/>
      <c r="W4" s="35" t="s">
        <v>30</v>
      </c>
      <c r="X4" s="207" t="s">
        <v>14</v>
      </c>
      <c r="Y4" s="181" t="s">
        <v>57</v>
      </c>
      <c r="Z4" s="181" t="s">
        <v>59</v>
      </c>
      <c r="AA4" s="183" t="s">
        <v>58</v>
      </c>
    </row>
    <row r="5" spans="2:27" ht="15.75" thickBot="1" x14ac:dyDescent="0.3">
      <c r="C5" s="217"/>
      <c r="D5" s="8" t="s">
        <v>19</v>
      </c>
      <c r="E5" s="8" t="s">
        <v>21</v>
      </c>
      <c r="F5" s="8" t="s">
        <v>23</v>
      </c>
      <c r="G5" s="8" t="s">
        <v>24</v>
      </c>
      <c r="H5" s="109" t="s">
        <v>6</v>
      </c>
      <c r="I5" s="109" t="s">
        <v>7</v>
      </c>
      <c r="J5" s="10" t="s">
        <v>6</v>
      </c>
      <c r="K5" s="10" t="s">
        <v>7</v>
      </c>
      <c r="L5" s="9" t="s">
        <v>6</v>
      </c>
      <c r="M5" s="9" t="s">
        <v>7</v>
      </c>
      <c r="N5" s="11" t="s">
        <v>15</v>
      </c>
      <c r="O5" s="23" t="s">
        <v>16</v>
      </c>
      <c r="P5" s="27" t="s">
        <v>8</v>
      </c>
      <c r="Q5" s="28" t="s">
        <v>9</v>
      </c>
      <c r="R5" s="29" t="s">
        <v>17</v>
      </c>
      <c r="S5" s="30" t="s">
        <v>10</v>
      </c>
      <c r="T5" s="31" t="s">
        <v>11</v>
      </c>
      <c r="U5" s="32" t="s">
        <v>12</v>
      </c>
      <c r="V5" s="33" t="s">
        <v>13</v>
      </c>
      <c r="W5" s="36" t="s">
        <v>31</v>
      </c>
      <c r="X5" s="208"/>
      <c r="Y5" s="182"/>
      <c r="Z5" s="182"/>
      <c r="AA5" s="184"/>
    </row>
    <row r="6" spans="2:27" s="13" customFormat="1" ht="15.75" thickBot="1" x14ac:dyDescent="0.3">
      <c r="C6" s="12" t="s">
        <v>25</v>
      </c>
      <c r="D6" s="14"/>
      <c r="E6" s="15">
        <f>SUM('08'!E40)</f>
        <v>51</v>
      </c>
      <c r="F6" s="16">
        <f>SUM('08'!F40)</f>
        <v>686727.91</v>
      </c>
      <c r="G6" s="16">
        <f>SUM('08'!G40)</f>
        <v>-26.09</v>
      </c>
      <c r="H6" s="128">
        <f>'08'!H40</f>
        <v>0</v>
      </c>
      <c r="I6" s="128">
        <f>'08'!I40</f>
        <v>0</v>
      </c>
      <c r="J6" s="77">
        <f>SUM('08'!J40)</f>
        <v>20.91</v>
      </c>
      <c r="K6" s="77">
        <f>SUM('08'!K40)</f>
        <v>2.09</v>
      </c>
      <c r="L6" s="78">
        <f>SUM('08'!L40)</f>
        <v>3512.0400000000004</v>
      </c>
      <c r="M6" s="78">
        <f>SUM('08'!M40)</f>
        <v>702.37</v>
      </c>
      <c r="N6" s="79">
        <f>SUM('08'!N40)</f>
        <v>0</v>
      </c>
      <c r="O6" s="80">
        <f>SUM('08'!O40)</f>
        <v>-0.01</v>
      </c>
      <c r="P6" s="52">
        <f>SUM('08'!P40)</f>
        <v>4237.41</v>
      </c>
      <c r="Q6" s="53">
        <f>SUM('08'!Q40)</f>
        <v>4237.41</v>
      </c>
      <c r="R6" s="54">
        <f>SUM('08'!R40)</f>
        <v>4237.3999999999996</v>
      </c>
      <c r="S6" s="81">
        <f>SUM('08'!S40)</f>
        <v>1011</v>
      </c>
      <c r="T6" s="82">
        <f>SUM('08'!T40)</f>
        <v>0</v>
      </c>
      <c r="U6" s="100">
        <f>SUM('08'!U40)</f>
        <v>0</v>
      </c>
      <c r="V6" s="101">
        <f>SUM('08'!V40)</f>
        <v>3226.4</v>
      </c>
      <c r="W6" s="83">
        <f>SUM('08'!W40)</f>
        <v>500</v>
      </c>
      <c r="X6" s="55">
        <f>SUM('08'!X40)</f>
        <v>7326.4</v>
      </c>
      <c r="Y6" s="145">
        <f>'08'!Y40</f>
        <v>5500</v>
      </c>
      <c r="Z6" s="146">
        <f>'08'!Z40</f>
        <v>1000</v>
      </c>
      <c r="AA6" s="147">
        <f>SUM(X6-Y6-Z6)</f>
        <v>826.39999999999964</v>
      </c>
    </row>
    <row r="7" spans="2:27" ht="15.75" thickBot="1" x14ac:dyDescent="0.3">
      <c r="B7" s="3">
        <f t="shared" ref="B7:B36" si="0">MONTH(C7)</f>
        <v>9</v>
      </c>
      <c r="C7" s="47">
        <v>45170</v>
      </c>
      <c r="D7" s="85"/>
      <c r="E7" s="86"/>
      <c r="F7" s="155">
        <f t="shared" ref="F7:F37" si="1">SUM(H7:N7)</f>
        <v>0</v>
      </c>
      <c r="G7" s="93"/>
      <c r="H7" s="63"/>
      <c r="I7" s="63"/>
      <c r="J7" s="87"/>
      <c r="K7" s="87"/>
      <c r="L7" s="87"/>
      <c r="M7" s="87"/>
      <c r="N7" s="87"/>
      <c r="O7" s="87"/>
      <c r="P7" s="88">
        <f t="shared" ref="P7:P37" si="2">SUM(H7:M7)</f>
        <v>0</v>
      </c>
      <c r="Q7" s="88">
        <f>SUM(P7+N7)</f>
        <v>0</v>
      </c>
      <c r="R7" s="88">
        <f>SUM(P7+N7+O7)</f>
        <v>0</v>
      </c>
      <c r="S7" s="87"/>
      <c r="T7" s="87"/>
      <c r="U7" s="89"/>
      <c r="V7" s="56">
        <f>SUM(R7-S7-T7-U7)</f>
        <v>0</v>
      </c>
      <c r="W7" s="90"/>
      <c r="X7" s="57">
        <f t="shared" ref="X7:X37" si="3">SUM(R7+W7)</f>
        <v>0</v>
      </c>
      <c r="Y7" s="137"/>
      <c r="Z7" s="137"/>
      <c r="AA7" s="142">
        <f>AA6+X7-Y7-Z7</f>
        <v>826.39999999999964</v>
      </c>
    </row>
    <row r="8" spans="2:27" ht="15.75" thickBot="1" x14ac:dyDescent="0.3">
      <c r="B8" s="3">
        <f t="shared" si="0"/>
        <v>9</v>
      </c>
      <c r="C8" s="1">
        <f>SUM(C7+1)</f>
        <v>45171</v>
      </c>
      <c r="D8" s="85"/>
      <c r="E8" s="86"/>
      <c r="F8" s="155">
        <f t="shared" si="1"/>
        <v>0</v>
      </c>
      <c r="G8" s="93"/>
      <c r="H8" s="63"/>
      <c r="I8" s="63"/>
      <c r="J8" s="87"/>
      <c r="K8" s="87"/>
      <c r="L8" s="87"/>
      <c r="M8" s="87"/>
      <c r="N8" s="87"/>
      <c r="O8" s="87"/>
      <c r="P8" s="88">
        <f t="shared" si="2"/>
        <v>0</v>
      </c>
      <c r="Q8" s="88">
        <f t="shared" ref="Q8:Q37" si="4">SUM(P8+N8)</f>
        <v>0</v>
      </c>
      <c r="R8" s="88">
        <f t="shared" ref="R8:R37" si="5">SUM(P8+N8+O8)</f>
        <v>0</v>
      </c>
      <c r="S8" s="87"/>
      <c r="T8" s="87"/>
      <c r="U8" s="89"/>
      <c r="V8" s="56">
        <f t="shared" ref="V8:V37" si="6">SUM(R8-S8-T8-U8)</f>
        <v>0</v>
      </c>
      <c r="W8" s="90"/>
      <c r="X8" s="57">
        <f t="shared" si="3"/>
        <v>0</v>
      </c>
      <c r="Y8" s="136"/>
      <c r="Z8" s="136"/>
      <c r="AA8" s="142">
        <f t="shared" ref="AA8:AA37" si="7">AA7+X8-Y8-Z8</f>
        <v>826.39999999999964</v>
      </c>
    </row>
    <row r="9" spans="2:27" ht="15.75" thickBot="1" x14ac:dyDescent="0.3">
      <c r="B9" s="3">
        <f t="shared" si="0"/>
        <v>9</v>
      </c>
      <c r="C9" s="1">
        <f t="shared" ref="C9:C37" si="8">SUM(C8+1)</f>
        <v>45172</v>
      </c>
      <c r="D9" s="85"/>
      <c r="E9" s="86"/>
      <c r="F9" s="155">
        <f t="shared" si="1"/>
        <v>0</v>
      </c>
      <c r="G9" s="93"/>
      <c r="H9" s="63"/>
      <c r="I9" s="63"/>
      <c r="J9" s="87"/>
      <c r="K9" s="87"/>
      <c r="L9" s="87"/>
      <c r="M9" s="87"/>
      <c r="N9" s="87"/>
      <c r="O9" s="87"/>
      <c r="P9" s="88">
        <f t="shared" si="2"/>
        <v>0</v>
      </c>
      <c r="Q9" s="88">
        <f t="shared" si="4"/>
        <v>0</v>
      </c>
      <c r="R9" s="88">
        <f t="shared" si="5"/>
        <v>0</v>
      </c>
      <c r="S9" s="87"/>
      <c r="T9" s="87"/>
      <c r="U9" s="89"/>
      <c r="V9" s="56">
        <f t="shared" si="6"/>
        <v>0</v>
      </c>
      <c r="W9" s="90"/>
      <c r="X9" s="57">
        <f t="shared" si="3"/>
        <v>0</v>
      </c>
      <c r="Y9" s="136"/>
      <c r="Z9" s="136"/>
      <c r="AA9" s="142">
        <f t="shared" si="7"/>
        <v>826.39999999999964</v>
      </c>
    </row>
    <row r="10" spans="2:27" ht="15.75" thickBot="1" x14ac:dyDescent="0.3">
      <c r="B10" s="3">
        <f t="shared" si="0"/>
        <v>9</v>
      </c>
      <c r="C10" s="1">
        <f t="shared" si="8"/>
        <v>45173</v>
      </c>
      <c r="D10" s="85"/>
      <c r="E10" s="86"/>
      <c r="F10" s="155">
        <f t="shared" si="1"/>
        <v>0</v>
      </c>
      <c r="G10" s="93"/>
      <c r="H10" s="63"/>
      <c r="I10" s="63"/>
      <c r="J10" s="87"/>
      <c r="K10" s="87"/>
      <c r="L10" s="87"/>
      <c r="M10" s="87"/>
      <c r="N10" s="87"/>
      <c r="O10" s="87"/>
      <c r="P10" s="88">
        <f t="shared" si="2"/>
        <v>0</v>
      </c>
      <c r="Q10" s="88">
        <f t="shared" si="4"/>
        <v>0</v>
      </c>
      <c r="R10" s="88">
        <f t="shared" si="5"/>
        <v>0</v>
      </c>
      <c r="S10" s="87"/>
      <c r="T10" s="87"/>
      <c r="U10" s="89"/>
      <c r="V10" s="56">
        <f t="shared" si="6"/>
        <v>0</v>
      </c>
      <c r="W10" s="90"/>
      <c r="X10" s="57">
        <f t="shared" si="3"/>
        <v>0</v>
      </c>
      <c r="Y10" s="136"/>
      <c r="Z10" s="136"/>
      <c r="AA10" s="142">
        <f t="shared" si="7"/>
        <v>826.39999999999964</v>
      </c>
    </row>
    <row r="11" spans="2:27" ht="15.75" thickBot="1" x14ac:dyDescent="0.3">
      <c r="B11" s="3">
        <f t="shared" si="0"/>
        <v>9</v>
      </c>
      <c r="C11" s="1">
        <f t="shared" si="8"/>
        <v>45174</v>
      </c>
      <c r="D11" s="85"/>
      <c r="E11" s="86"/>
      <c r="F11" s="155">
        <f t="shared" si="1"/>
        <v>0</v>
      </c>
      <c r="G11" s="93"/>
      <c r="H11" s="63"/>
      <c r="I11" s="63"/>
      <c r="J11" s="87"/>
      <c r="K11" s="87"/>
      <c r="L11" s="87"/>
      <c r="M11" s="87"/>
      <c r="N11" s="87"/>
      <c r="O11" s="87"/>
      <c r="P11" s="88">
        <f t="shared" si="2"/>
        <v>0</v>
      </c>
      <c r="Q11" s="88">
        <f t="shared" si="4"/>
        <v>0</v>
      </c>
      <c r="R11" s="88">
        <f t="shared" si="5"/>
        <v>0</v>
      </c>
      <c r="S11" s="87"/>
      <c r="T11" s="87"/>
      <c r="U11" s="89"/>
      <c r="V11" s="56">
        <f t="shared" si="6"/>
        <v>0</v>
      </c>
      <c r="W11" s="90"/>
      <c r="X11" s="57">
        <f t="shared" si="3"/>
        <v>0</v>
      </c>
      <c r="Y11" s="136"/>
      <c r="Z11" s="136"/>
      <c r="AA11" s="142">
        <f t="shared" si="7"/>
        <v>826.39999999999964</v>
      </c>
    </row>
    <row r="12" spans="2:27" ht="15.75" thickBot="1" x14ac:dyDescent="0.3">
      <c r="B12" s="3">
        <f t="shared" si="0"/>
        <v>9</v>
      </c>
      <c r="C12" s="1">
        <f t="shared" si="8"/>
        <v>45175</v>
      </c>
      <c r="D12" s="85"/>
      <c r="E12" s="86"/>
      <c r="F12" s="155">
        <f t="shared" si="1"/>
        <v>0</v>
      </c>
      <c r="G12" s="93"/>
      <c r="H12" s="63"/>
      <c r="I12" s="63"/>
      <c r="J12" s="87"/>
      <c r="K12" s="87"/>
      <c r="L12" s="87"/>
      <c r="M12" s="87"/>
      <c r="N12" s="87"/>
      <c r="O12" s="87"/>
      <c r="P12" s="88">
        <f t="shared" si="2"/>
        <v>0</v>
      </c>
      <c r="Q12" s="88">
        <f t="shared" si="4"/>
        <v>0</v>
      </c>
      <c r="R12" s="88">
        <f t="shared" si="5"/>
        <v>0</v>
      </c>
      <c r="S12" s="87"/>
      <c r="T12" s="87"/>
      <c r="U12" s="89"/>
      <c r="V12" s="56">
        <f t="shared" si="6"/>
        <v>0</v>
      </c>
      <c r="W12" s="90"/>
      <c r="X12" s="57">
        <f t="shared" si="3"/>
        <v>0</v>
      </c>
      <c r="Y12" s="136"/>
      <c r="Z12" s="136"/>
      <c r="AA12" s="142">
        <f t="shared" si="7"/>
        <v>826.39999999999964</v>
      </c>
    </row>
    <row r="13" spans="2:27" ht="15.75" thickBot="1" x14ac:dyDescent="0.3">
      <c r="B13" s="3">
        <f t="shared" si="0"/>
        <v>9</v>
      </c>
      <c r="C13" s="1">
        <f t="shared" si="8"/>
        <v>45176</v>
      </c>
      <c r="D13" s="158"/>
      <c r="E13" s="103"/>
      <c r="F13" s="155">
        <f t="shared" si="1"/>
        <v>0</v>
      </c>
      <c r="G13" s="102"/>
      <c r="H13" s="160"/>
      <c r="I13" s="160"/>
      <c r="J13" s="161"/>
      <c r="K13" s="161"/>
      <c r="L13" s="161"/>
      <c r="M13" s="161"/>
      <c r="N13" s="161"/>
      <c r="O13" s="161"/>
      <c r="P13" s="88">
        <f t="shared" si="2"/>
        <v>0</v>
      </c>
      <c r="Q13" s="88">
        <f t="shared" si="4"/>
        <v>0</v>
      </c>
      <c r="R13" s="88">
        <f t="shared" si="5"/>
        <v>0</v>
      </c>
      <c r="S13" s="161"/>
      <c r="T13" s="161"/>
      <c r="U13" s="162"/>
      <c r="V13" s="56">
        <f t="shared" si="6"/>
        <v>0</v>
      </c>
      <c r="W13" s="163"/>
      <c r="X13" s="57">
        <f t="shared" si="3"/>
        <v>0</v>
      </c>
      <c r="Y13" s="164"/>
      <c r="Z13" s="164"/>
      <c r="AA13" s="142">
        <f t="shared" si="7"/>
        <v>826.39999999999964</v>
      </c>
    </row>
    <row r="14" spans="2:27" ht="15.75" thickBot="1" x14ac:dyDescent="0.3">
      <c r="B14" s="3">
        <f t="shared" si="0"/>
        <v>9</v>
      </c>
      <c r="C14" s="1">
        <f t="shared" si="8"/>
        <v>45177</v>
      </c>
      <c r="D14" s="158"/>
      <c r="E14" s="103"/>
      <c r="F14" s="155">
        <f t="shared" si="1"/>
        <v>0</v>
      </c>
      <c r="G14" s="102"/>
      <c r="H14" s="160"/>
      <c r="I14" s="160"/>
      <c r="J14" s="161"/>
      <c r="K14" s="161"/>
      <c r="L14" s="161"/>
      <c r="M14" s="161"/>
      <c r="N14" s="161"/>
      <c r="O14" s="161"/>
      <c r="P14" s="88">
        <f t="shared" si="2"/>
        <v>0</v>
      </c>
      <c r="Q14" s="88">
        <f t="shared" si="4"/>
        <v>0</v>
      </c>
      <c r="R14" s="88">
        <f t="shared" si="5"/>
        <v>0</v>
      </c>
      <c r="S14" s="161"/>
      <c r="T14" s="161"/>
      <c r="U14" s="162"/>
      <c r="V14" s="56">
        <f t="shared" si="6"/>
        <v>0</v>
      </c>
      <c r="W14" s="163"/>
      <c r="X14" s="57">
        <f t="shared" si="3"/>
        <v>0</v>
      </c>
      <c r="Y14" s="164"/>
      <c r="Z14" s="164"/>
      <c r="AA14" s="142">
        <f t="shared" si="7"/>
        <v>826.39999999999964</v>
      </c>
    </row>
    <row r="15" spans="2:27" ht="15.75" thickBot="1" x14ac:dyDescent="0.3">
      <c r="B15" s="3">
        <f t="shared" si="0"/>
        <v>9</v>
      </c>
      <c r="C15" s="1">
        <f t="shared" si="8"/>
        <v>45178</v>
      </c>
      <c r="D15" s="158"/>
      <c r="E15" s="103"/>
      <c r="F15" s="155">
        <f t="shared" si="1"/>
        <v>0</v>
      </c>
      <c r="G15" s="102"/>
      <c r="H15" s="160"/>
      <c r="I15" s="160"/>
      <c r="J15" s="161"/>
      <c r="K15" s="161"/>
      <c r="L15" s="161"/>
      <c r="M15" s="161"/>
      <c r="N15" s="161"/>
      <c r="O15" s="161"/>
      <c r="P15" s="88">
        <f t="shared" si="2"/>
        <v>0</v>
      </c>
      <c r="Q15" s="88">
        <f t="shared" si="4"/>
        <v>0</v>
      </c>
      <c r="R15" s="88">
        <f t="shared" si="5"/>
        <v>0</v>
      </c>
      <c r="S15" s="161"/>
      <c r="T15" s="161"/>
      <c r="U15" s="162"/>
      <c r="V15" s="56">
        <f t="shared" si="6"/>
        <v>0</v>
      </c>
      <c r="W15" s="163"/>
      <c r="X15" s="57">
        <f t="shared" si="3"/>
        <v>0</v>
      </c>
      <c r="Y15" s="164"/>
      <c r="Z15" s="164"/>
      <c r="AA15" s="142">
        <f t="shared" si="7"/>
        <v>826.39999999999964</v>
      </c>
    </row>
    <row r="16" spans="2:27" ht="15.75" thickBot="1" x14ac:dyDescent="0.3">
      <c r="B16" s="3">
        <f t="shared" si="0"/>
        <v>9</v>
      </c>
      <c r="C16" s="1">
        <f t="shared" si="8"/>
        <v>45179</v>
      </c>
      <c r="D16" s="158"/>
      <c r="E16" s="103"/>
      <c r="F16" s="155">
        <f t="shared" si="1"/>
        <v>0</v>
      </c>
      <c r="G16" s="102"/>
      <c r="H16" s="160"/>
      <c r="I16" s="160"/>
      <c r="J16" s="161"/>
      <c r="K16" s="161"/>
      <c r="L16" s="161"/>
      <c r="M16" s="161"/>
      <c r="N16" s="161"/>
      <c r="O16" s="161"/>
      <c r="P16" s="88">
        <f t="shared" si="2"/>
        <v>0</v>
      </c>
      <c r="Q16" s="88">
        <f t="shared" si="4"/>
        <v>0</v>
      </c>
      <c r="R16" s="88">
        <f t="shared" si="5"/>
        <v>0</v>
      </c>
      <c r="S16" s="161"/>
      <c r="T16" s="161"/>
      <c r="U16" s="162"/>
      <c r="V16" s="56">
        <f t="shared" si="6"/>
        <v>0</v>
      </c>
      <c r="W16" s="163"/>
      <c r="X16" s="57">
        <f t="shared" si="3"/>
        <v>0</v>
      </c>
      <c r="Y16" s="164"/>
      <c r="Z16" s="164"/>
      <c r="AA16" s="142">
        <f t="shared" si="7"/>
        <v>826.39999999999964</v>
      </c>
    </row>
    <row r="17" spans="2:27" ht="15.75" thickBot="1" x14ac:dyDescent="0.3">
      <c r="B17" s="3">
        <f t="shared" si="0"/>
        <v>9</v>
      </c>
      <c r="C17" s="1">
        <f t="shared" si="8"/>
        <v>45180</v>
      </c>
      <c r="D17" s="158"/>
      <c r="E17" s="103"/>
      <c r="F17" s="155">
        <f t="shared" si="1"/>
        <v>0</v>
      </c>
      <c r="G17" s="102"/>
      <c r="H17" s="160"/>
      <c r="I17" s="160"/>
      <c r="J17" s="161"/>
      <c r="K17" s="161"/>
      <c r="L17" s="161"/>
      <c r="M17" s="161"/>
      <c r="N17" s="161"/>
      <c r="O17" s="161"/>
      <c r="P17" s="88">
        <f t="shared" si="2"/>
        <v>0</v>
      </c>
      <c r="Q17" s="88">
        <f t="shared" si="4"/>
        <v>0</v>
      </c>
      <c r="R17" s="88">
        <f t="shared" si="5"/>
        <v>0</v>
      </c>
      <c r="S17" s="161"/>
      <c r="T17" s="161"/>
      <c r="U17" s="162"/>
      <c r="V17" s="56">
        <f t="shared" si="6"/>
        <v>0</v>
      </c>
      <c r="W17" s="163"/>
      <c r="X17" s="57">
        <f t="shared" si="3"/>
        <v>0</v>
      </c>
      <c r="Y17" s="164"/>
      <c r="Z17" s="164"/>
      <c r="AA17" s="142">
        <f t="shared" si="7"/>
        <v>826.39999999999964</v>
      </c>
    </row>
    <row r="18" spans="2:27" ht="15.75" thickBot="1" x14ac:dyDescent="0.3">
      <c r="B18" s="3">
        <f t="shared" si="0"/>
        <v>9</v>
      </c>
      <c r="C18" s="1">
        <f t="shared" si="8"/>
        <v>45181</v>
      </c>
      <c r="D18" s="158"/>
      <c r="E18" s="103"/>
      <c r="F18" s="155">
        <f t="shared" si="1"/>
        <v>0</v>
      </c>
      <c r="G18" s="102"/>
      <c r="H18" s="160"/>
      <c r="I18" s="160"/>
      <c r="J18" s="161"/>
      <c r="K18" s="161"/>
      <c r="L18" s="161"/>
      <c r="M18" s="161"/>
      <c r="N18" s="161"/>
      <c r="O18" s="161"/>
      <c r="P18" s="88">
        <f t="shared" si="2"/>
        <v>0</v>
      </c>
      <c r="Q18" s="88">
        <f t="shared" si="4"/>
        <v>0</v>
      </c>
      <c r="R18" s="88">
        <f t="shared" si="5"/>
        <v>0</v>
      </c>
      <c r="S18" s="161"/>
      <c r="T18" s="161"/>
      <c r="U18" s="162"/>
      <c r="V18" s="56">
        <f t="shared" si="6"/>
        <v>0</v>
      </c>
      <c r="W18" s="163"/>
      <c r="X18" s="57">
        <f t="shared" si="3"/>
        <v>0</v>
      </c>
      <c r="Y18" s="164"/>
      <c r="Z18" s="164"/>
      <c r="AA18" s="142">
        <f t="shared" si="7"/>
        <v>826.39999999999964</v>
      </c>
    </row>
    <row r="19" spans="2:27" ht="15.75" thickBot="1" x14ac:dyDescent="0.3">
      <c r="B19" s="3">
        <f t="shared" si="0"/>
        <v>9</v>
      </c>
      <c r="C19" s="1">
        <f t="shared" si="8"/>
        <v>45182</v>
      </c>
      <c r="D19" s="158"/>
      <c r="E19" s="103"/>
      <c r="F19" s="155">
        <f t="shared" si="1"/>
        <v>0</v>
      </c>
      <c r="G19" s="102"/>
      <c r="H19" s="160"/>
      <c r="I19" s="160"/>
      <c r="J19" s="161"/>
      <c r="K19" s="161"/>
      <c r="L19" s="161"/>
      <c r="M19" s="161"/>
      <c r="N19" s="161"/>
      <c r="O19" s="161"/>
      <c r="P19" s="88">
        <f t="shared" si="2"/>
        <v>0</v>
      </c>
      <c r="Q19" s="88">
        <f t="shared" si="4"/>
        <v>0</v>
      </c>
      <c r="R19" s="88">
        <f t="shared" si="5"/>
        <v>0</v>
      </c>
      <c r="S19" s="161"/>
      <c r="T19" s="161"/>
      <c r="U19" s="162"/>
      <c r="V19" s="56">
        <f t="shared" si="6"/>
        <v>0</v>
      </c>
      <c r="W19" s="163"/>
      <c r="X19" s="57">
        <f t="shared" si="3"/>
        <v>0</v>
      </c>
      <c r="Y19" s="164"/>
      <c r="Z19" s="164"/>
      <c r="AA19" s="142">
        <f t="shared" si="7"/>
        <v>826.39999999999964</v>
      </c>
    </row>
    <row r="20" spans="2:27" ht="15.75" thickBot="1" x14ac:dyDescent="0.3">
      <c r="B20" s="3">
        <f t="shared" si="0"/>
        <v>9</v>
      </c>
      <c r="C20" s="1">
        <f t="shared" si="8"/>
        <v>45183</v>
      </c>
      <c r="D20" s="158"/>
      <c r="E20" s="103"/>
      <c r="F20" s="155">
        <f t="shared" si="1"/>
        <v>0</v>
      </c>
      <c r="G20" s="102"/>
      <c r="H20" s="160"/>
      <c r="I20" s="160"/>
      <c r="J20" s="161"/>
      <c r="K20" s="161"/>
      <c r="L20" s="161"/>
      <c r="M20" s="161"/>
      <c r="N20" s="161"/>
      <c r="O20" s="161"/>
      <c r="P20" s="88">
        <f t="shared" si="2"/>
        <v>0</v>
      </c>
      <c r="Q20" s="88">
        <f t="shared" si="4"/>
        <v>0</v>
      </c>
      <c r="R20" s="88">
        <f t="shared" si="5"/>
        <v>0</v>
      </c>
      <c r="S20" s="161"/>
      <c r="T20" s="161"/>
      <c r="U20" s="162"/>
      <c r="V20" s="56">
        <f t="shared" si="6"/>
        <v>0</v>
      </c>
      <c r="W20" s="163"/>
      <c r="X20" s="57">
        <f t="shared" si="3"/>
        <v>0</v>
      </c>
      <c r="Y20" s="164"/>
      <c r="Z20" s="164"/>
      <c r="AA20" s="142">
        <f t="shared" si="7"/>
        <v>826.39999999999964</v>
      </c>
    </row>
    <row r="21" spans="2:27" ht="15.75" thickBot="1" x14ac:dyDescent="0.3">
      <c r="B21" s="3">
        <f t="shared" si="0"/>
        <v>9</v>
      </c>
      <c r="C21" s="1">
        <f t="shared" si="8"/>
        <v>45184</v>
      </c>
      <c r="D21" s="158"/>
      <c r="E21" s="103"/>
      <c r="F21" s="155">
        <f t="shared" si="1"/>
        <v>0</v>
      </c>
      <c r="G21" s="102"/>
      <c r="H21" s="160"/>
      <c r="I21" s="160"/>
      <c r="J21" s="161"/>
      <c r="K21" s="161"/>
      <c r="L21" s="161"/>
      <c r="M21" s="161"/>
      <c r="N21" s="161"/>
      <c r="O21" s="161"/>
      <c r="P21" s="88">
        <f t="shared" si="2"/>
        <v>0</v>
      </c>
      <c r="Q21" s="88">
        <f t="shared" si="4"/>
        <v>0</v>
      </c>
      <c r="R21" s="88">
        <f t="shared" si="5"/>
        <v>0</v>
      </c>
      <c r="S21" s="161"/>
      <c r="T21" s="161"/>
      <c r="U21" s="162"/>
      <c r="V21" s="56">
        <f t="shared" si="6"/>
        <v>0</v>
      </c>
      <c r="W21" s="163"/>
      <c r="X21" s="57">
        <f t="shared" si="3"/>
        <v>0</v>
      </c>
      <c r="Y21" s="164"/>
      <c r="Z21" s="164"/>
      <c r="AA21" s="142">
        <f t="shared" si="7"/>
        <v>826.39999999999964</v>
      </c>
    </row>
    <row r="22" spans="2:27" ht="15.75" thickBot="1" x14ac:dyDescent="0.3">
      <c r="B22" s="3">
        <f t="shared" si="0"/>
        <v>9</v>
      </c>
      <c r="C22" s="1">
        <f t="shared" si="8"/>
        <v>45185</v>
      </c>
      <c r="D22" s="158"/>
      <c r="E22" s="103"/>
      <c r="F22" s="155">
        <f t="shared" si="1"/>
        <v>0</v>
      </c>
      <c r="G22" s="102"/>
      <c r="H22" s="160"/>
      <c r="I22" s="160"/>
      <c r="J22" s="161"/>
      <c r="K22" s="161"/>
      <c r="L22" s="161"/>
      <c r="M22" s="161"/>
      <c r="N22" s="161"/>
      <c r="O22" s="161"/>
      <c r="P22" s="88">
        <f t="shared" si="2"/>
        <v>0</v>
      </c>
      <c r="Q22" s="88">
        <f t="shared" si="4"/>
        <v>0</v>
      </c>
      <c r="R22" s="88">
        <f t="shared" si="5"/>
        <v>0</v>
      </c>
      <c r="S22" s="161"/>
      <c r="T22" s="161"/>
      <c r="U22" s="162"/>
      <c r="V22" s="56">
        <f t="shared" si="6"/>
        <v>0</v>
      </c>
      <c r="W22" s="163"/>
      <c r="X22" s="57">
        <f t="shared" si="3"/>
        <v>0</v>
      </c>
      <c r="Y22" s="164"/>
      <c r="Z22" s="164"/>
      <c r="AA22" s="142">
        <f t="shared" si="7"/>
        <v>826.39999999999964</v>
      </c>
    </row>
    <row r="23" spans="2:27" ht="15.75" thickBot="1" x14ac:dyDescent="0.3">
      <c r="B23" s="3">
        <f t="shared" si="0"/>
        <v>9</v>
      </c>
      <c r="C23" s="1">
        <f t="shared" si="8"/>
        <v>45186</v>
      </c>
      <c r="D23" s="158"/>
      <c r="E23" s="103"/>
      <c r="F23" s="155">
        <f t="shared" si="1"/>
        <v>0</v>
      </c>
      <c r="G23" s="102"/>
      <c r="H23" s="160"/>
      <c r="I23" s="160"/>
      <c r="J23" s="161"/>
      <c r="K23" s="161"/>
      <c r="L23" s="161"/>
      <c r="M23" s="161"/>
      <c r="N23" s="161"/>
      <c r="O23" s="161"/>
      <c r="P23" s="88">
        <f t="shared" si="2"/>
        <v>0</v>
      </c>
      <c r="Q23" s="88">
        <f t="shared" si="4"/>
        <v>0</v>
      </c>
      <c r="R23" s="88">
        <f t="shared" si="5"/>
        <v>0</v>
      </c>
      <c r="S23" s="161"/>
      <c r="T23" s="161"/>
      <c r="U23" s="162"/>
      <c r="V23" s="56">
        <f t="shared" si="6"/>
        <v>0</v>
      </c>
      <c r="W23" s="163"/>
      <c r="X23" s="57">
        <f t="shared" si="3"/>
        <v>0</v>
      </c>
      <c r="Y23" s="164"/>
      <c r="Z23" s="164"/>
      <c r="AA23" s="142">
        <f t="shared" si="7"/>
        <v>826.39999999999964</v>
      </c>
    </row>
    <row r="24" spans="2:27" ht="15.75" thickBot="1" x14ac:dyDescent="0.3">
      <c r="B24" s="3">
        <f t="shared" si="0"/>
        <v>9</v>
      </c>
      <c r="C24" s="1">
        <f t="shared" si="8"/>
        <v>45187</v>
      </c>
      <c r="D24" s="158"/>
      <c r="E24" s="103"/>
      <c r="F24" s="155">
        <f t="shared" si="1"/>
        <v>0</v>
      </c>
      <c r="G24" s="102"/>
      <c r="H24" s="160"/>
      <c r="I24" s="160"/>
      <c r="J24" s="161"/>
      <c r="K24" s="161"/>
      <c r="L24" s="161"/>
      <c r="M24" s="161"/>
      <c r="N24" s="161"/>
      <c r="O24" s="161"/>
      <c r="P24" s="88">
        <f t="shared" si="2"/>
        <v>0</v>
      </c>
      <c r="Q24" s="88">
        <f t="shared" si="4"/>
        <v>0</v>
      </c>
      <c r="R24" s="88">
        <f t="shared" si="5"/>
        <v>0</v>
      </c>
      <c r="S24" s="161"/>
      <c r="T24" s="161"/>
      <c r="U24" s="162"/>
      <c r="V24" s="56">
        <f t="shared" si="6"/>
        <v>0</v>
      </c>
      <c r="W24" s="163"/>
      <c r="X24" s="57">
        <f t="shared" si="3"/>
        <v>0</v>
      </c>
      <c r="Y24" s="164"/>
      <c r="Z24" s="164"/>
      <c r="AA24" s="142">
        <f t="shared" si="7"/>
        <v>826.39999999999964</v>
      </c>
    </row>
    <row r="25" spans="2:27" ht="15.75" thickBot="1" x14ac:dyDescent="0.3">
      <c r="B25" s="3">
        <f t="shared" si="0"/>
        <v>9</v>
      </c>
      <c r="C25" s="1">
        <f t="shared" si="8"/>
        <v>45188</v>
      </c>
      <c r="D25" s="158"/>
      <c r="E25" s="103"/>
      <c r="F25" s="155">
        <f t="shared" si="1"/>
        <v>0</v>
      </c>
      <c r="G25" s="102"/>
      <c r="H25" s="160"/>
      <c r="I25" s="160"/>
      <c r="J25" s="161"/>
      <c r="K25" s="161"/>
      <c r="L25" s="161"/>
      <c r="M25" s="161"/>
      <c r="N25" s="161"/>
      <c r="O25" s="161"/>
      <c r="P25" s="88">
        <f t="shared" si="2"/>
        <v>0</v>
      </c>
      <c r="Q25" s="88">
        <f t="shared" si="4"/>
        <v>0</v>
      </c>
      <c r="R25" s="88">
        <f t="shared" si="5"/>
        <v>0</v>
      </c>
      <c r="S25" s="161"/>
      <c r="T25" s="161"/>
      <c r="U25" s="162"/>
      <c r="V25" s="56">
        <f t="shared" si="6"/>
        <v>0</v>
      </c>
      <c r="W25" s="163"/>
      <c r="X25" s="57">
        <f t="shared" si="3"/>
        <v>0</v>
      </c>
      <c r="Y25" s="164"/>
      <c r="Z25" s="164"/>
      <c r="AA25" s="142">
        <f t="shared" si="7"/>
        <v>826.39999999999964</v>
      </c>
    </row>
    <row r="26" spans="2:27" ht="15.75" thickBot="1" x14ac:dyDescent="0.3">
      <c r="B26" s="3">
        <f t="shared" si="0"/>
        <v>9</v>
      </c>
      <c r="C26" s="1">
        <f t="shared" si="8"/>
        <v>45189</v>
      </c>
      <c r="D26" s="158"/>
      <c r="E26" s="103"/>
      <c r="F26" s="155">
        <f t="shared" si="1"/>
        <v>0</v>
      </c>
      <c r="G26" s="102"/>
      <c r="H26" s="160"/>
      <c r="I26" s="160"/>
      <c r="J26" s="161"/>
      <c r="K26" s="161"/>
      <c r="L26" s="161"/>
      <c r="M26" s="161"/>
      <c r="N26" s="161"/>
      <c r="O26" s="161"/>
      <c r="P26" s="88">
        <f t="shared" si="2"/>
        <v>0</v>
      </c>
      <c r="Q26" s="88">
        <f t="shared" si="4"/>
        <v>0</v>
      </c>
      <c r="R26" s="88">
        <f t="shared" si="5"/>
        <v>0</v>
      </c>
      <c r="S26" s="161"/>
      <c r="T26" s="161"/>
      <c r="U26" s="162"/>
      <c r="V26" s="56">
        <f t="shared" si="6"/>
        <v>0</v>
      </c>
      <c r="W26" s="163"/>
      <c r="X26" s="57">
        <f t="shared" si="3"/>
        <v>0</v>
      </c>
      <c r="Y26" s="164"/>
      <c r="Z26" s="164"/>
      <c r="AA26" s="142">
        <f t="shared" si="7"/>
        <v>826.39999999999964</v>
      </c>
    </row>
    <row r="27" spans="2:27" ht="15.75" thickBot="1" x14ac:dyDescent="0.3">
      <c r="B27" s="3">
        <f t="shared" si="0"/>
        <v>9</v>
      </c>
      <c r="C27" s="1">
        <f t="shared" si="8"/>
        <v>45190</v>
      </c>
      <c r="D27" s="158"/>
      <c r="E27" s="103"/>
      <c r="F27" s="155">
        <f t="shared" si="1"/>
        <v>0</v>
      </c>
      <c r="G27" s="102"/>
      <c r="H27" s="160"/>
      <c r="I27" s="160"/>
      <c r="J27" s="161"/>
      <c r="K27" s="161"/>
      <c r="L27" s="161"/>
      <c r="M27" s="161"/>
      <c r="N27" s="161"/>
      <c r="O27" s="161"/>
      <c r="P27" s="88">
        <f t="shared" si="2"/>
        <v>0</v>
      </c>
      <c r="Q27" s="88">
        <f t="shared" si="4"/>
        <v>0</v>
      </c>
      <c r="R27" s="88">
        <f t="shared" si="5"/>
        <v>0</v>
      </c>
      <c r="S27" s="161"/>
      <c r="T27" s="161"/>
      <c r="U27" s="162"/>
      <c r="V27" s="56">
        <f t="shared" si="6"/>
        <v>0</v>
      </c>
      <c r="W27" s="163"/>
      <c r="X27" s="57">
        <f t="shared" si="3"/>
        <v>0</v>
      </c>
      <c r="Y27" s="164"/>
      <c r="Z27" s="164"/>
      <c r="AA27" s="142">
        <f t="shared" si="7"/>
        <v>826.39999999999964</v>
      </c>
    </row>
    <row r="28" spans="2:27" ht="15.75" thickBot="1" x14ac:dyDescent="0.3">
      <c r="B28" s="3">
        <f t="shared" si="0"/>
        <v>9</v>
      </c>
      <c r="C28" s="1">
        <f t="shared" si="8"/>
        <v>45191</v>
      </c>
      <c r="D28" s="158"/>
      <c r="E28" s="103"/>
      <c r="F28" s="155">
        <f t="shared" si="1"/>
        <v>0</v>
      </c>
      <c r="G28" s="102"/>
      <c r="H28" s="160"/>
      <c r="I28" s="160"/>
      <c r="J28" s="161"/>
      <c r="K28" s="161"/>
      <c r="L28" s="161"/>
      <c r="M28" s="161"/>
      <c r="N28" s="161"/>
      <c r="O28" s="161"/>
      <c r="P28" s="88">
        <f t="shared" si="2"/>
        <v>0</v>
      </c>
      <c r="Q28" s="88">
        <f t="shared" si="4"/>
        <v>0</v>
      </c>
      <c r="R28" s="88">
        <f t="shared" si="5"/>
        <v>0</v>
      </c>
      <c r="S28" s="161"/>
      <c r="T28" s="161"/>
      <c r="U28" s="162"/>
      <c r="V28" s="56">
        <f t="shared" si="6"/>
        <v>0</v>
      </c>
      <c r="W28" s="163"/>
      <c r="X28" s="57">
        <f t="shared" si="3"/>
        <v>0</v>
      </c>
      <c r="Y28" s="164"/>
      <c r="Z28" s="164"/>
      <c r="AA28" s="142">
        <f t="shared" si="7"/>
        <v>826.39999999999964</v>
      </c>
    </row>
    <row r="29" spans="2:27" ht="15.75" thickBot="1" x14ac:dyDescent="0.3">
      <c r="B29" s="3">
        <f t="shared" si="0"/>
        <v>9</v>
      </c>
      <c r="C29" s="1">
        <f t="shared" si="8"/>
        <v>45192</v>
      </c>
      <c r="D29" s="158"/>
      <c r="E29" s="103"/>
      <c r="F29" s="155">
        <f t="shared" si="1"/>
        <v>0</v>
      </c>
      <c r="G29" s="102"/>
      <c r="H29" s="160"/>
      <c r="I29" s="160"/>
      <c r="J29" s="161"/>
      <c r="K29" s="161"/>
      <c r="L29" s="161"/>
      <c r="M29" s="161"/>
      <c r="N29" s="161"/>
      <c r="O29" s="161"/>
      <c r="P29" s="88">
        <f t="shared" si="2"/>
        <v>0</v>
      </c>
      <c r="Q29" s="88">
        <f t="shared" si="4"/>
        <v>0</v>
      </c>
      <c r="R29" s="88">
        <f t="shared" si="5"/>
        <v>0</v>
      </c>
      <c r="S29" s="161"/>
      <c r="T29" s="161"/>
      <c r="U29" s="162"/>
      <c r="V29" s="56">
        <f t="shared" si="6"/>
        <v>0</v>
      </c>
      <c r="W29" s="163"/>
      <c r="X29" s="57">
        <f t="shared" si="3"/>
        <v>0</v>
      </c>
      <c r="Y29" s="164"/>
      <c r="Z29" s="164"/>
      <c r="AA29" s="142">
        <f t="shared" si="7"/>
        <v>826.39999999999964</v>
      </c>
    </row>
    <row r="30" spans="2:27" ht="15.75" thickBot="1" x14ac:dyDescent="0.3">
      <c r="B30" s="3">
        <f t="shared" si="0"/>
        <v>9</v>
      </c>
      <c r="C30" s="1">
        <f t="shared" si="8"/>
        <v>45193</v>
      </c>
      <c r="D30" s="158"/>
      <c r="E30" s="103"/>
      <c r="F30" s="155">
        <f t="shared" si="1"/>
        <v>0</v>
      </c>
      <c r="G30" s="102"/>
      <c r="H30" s="160"/>
      <c r="I30" s="160"/>
      <c r="J30" s="161"/>
      <c r="K30" s="161"/>
      <c r="L30" s="161"/>
      <c r="M30" s="161"/>
      <c r="N30" s="161"/>
      <c r="O30" s="161"/>
      <c r="P30" s="88">
        <f t="shared" si="2"/>
        <v>0</v>
      </c>
      <c r="Q30" s="88">
        <f t="shared" si="4"/>
        <v>0</v>
      </c>
      <c r="R30" s="88">
        <f t="shared" si="5"/>
        <v>0</v>
      </c>
      <c r="S30" s="161"/>
      <c r="T30" s="161"/>
      <c r="U30" s="162"/>
      <c r="V30" s="56">
        <f t="shared" si="6"/>
        <v>0</v>
      </c>
      <c r="W30" s="163"/>
      <c r="X30" s="57">
        <f t="shared" si="3"/>
        <v>0</v>
      </c>
      <c r="Y30" s="164"/>
      <c r="Z30" s="164"/>
      <c r="AA30" s="142">
        <f t="shared" si="7"/>
        <v>826.39999999999964</v>
      </c>
    </row>
    <row r="31" spans="2:27" ht="15.75" thickBot="1" x14ac:dyDescent="0.3">
      <c r="B31" s="4">
        <f t="shared" si="0"/>
        <v>9</v>
      </c>
      <c r="C31" s="1">
        <f t="shared" si="8"/>
        <v>45194</v>
      </c>
      <c r="D31" s="158"/>
      <c r="E31" s="103"/>
      <c r="F31" s="155">
        <f t="shared" si="1"/>
        <v>0</v>
      </c>
      <c r="G31" s="102"/>
      <c r="H31" s="160"/>
      <c r="I31" s="160"/>
      <c r="J31" s="161"/>
      <c r="K31" s="161"/>
      <c r="L31" s="161"/>
      <c r="M31" s="161"/>
      <c r="N31" s="161"/>
      <c r="O31" s="161"/>
      <c r="P31" s="88">
        <f t="shared" si="2"/>
        <v>0</v>
      </c>
      <c r="Q31" s="88">
        <f t="shared" si="4"/>
        <v>0</v>
      </c>
      <c r="R31" s="88">
        <f t="shared" si="5"/>
        <v>0</v>
      </c>
      <c r="S31" s="161"/>
      <c r="T31" s="161"/>
      <c r="U31" s="162"/>
      <c r="V31" s="56">
        <f t="shared" si="6"/>
        <v>0</v>
      </c>
      <c r="W31" s="163"/>
      <c r="X31" s="57">
        <f t="shared" si="3"/>
        <v>0</v>
      </c>
      <c r="Y31" s="164"/>
      <c r="Z31" s="164"/>
      <c r="AA31" s="142">
        <f t="shared" si="7"/>
        <v>826.39999999999964</v>
      </c>
    </row>
    <row r="32" spans="2:27" ht="15.75" thickBot="1" x14ac:dyDescent="0.3">
      <c r="B32" s="4">
        <f t="shared" si="0"/>
        <v>9</v>
      </c>
      <c r="C32" s="1">
        <f t="shared" si="8"/>
        <v>45195</v>
      </c>
      <c r="D32" s="158"/>
      <c r="E32" s="103"/>
      <c r="F32" s="155">
        <f t="shared" si="1"/>
        <v>0</v>
      </c>
      <c r="G32" s="102"/>
      <c r="H32" s="160"/>
      <c r="I32" s="160"/>
      <c r="J32" s="161"/>
      <c r="K32" s="161"/>
      <c r="L32" s="161"/>
      <c r="M32" s="161"/>
      <c r="N32" s="161"/>
      <c r="O32" s="161"/>
      <c r="P32" s="88">
        <f t="shared" si="2"/>
        <v>0</v>
      </c>
      <c r="Q32" s="88">
        <f t="shared" si="4"/>
        <v>0</v>
      </c>
      <c r="R32" s="88">
        <f t="shared" si="5"/>
        <v>0</v>
      </c>
      <c r="S32" s="161"/>
      <c r="T32" s="161"/>
      <c r="U32" s="162"/>
      <c r="V32" s="56">
        <f t="shared" si="6"/>
        <v>0</v>
      </c>
      <c r="W32" s="163"/>
      <c r="X32" s="57">
        <f t="shared" si="3"/>
        <v>0</v>
      </c>
      <c r="Y32" s="164"/>
      <c r="Z32" s="164"/>
      <c r="AA32" s="142">
        <f t="shared" si="7"/>
        <v>826.39999999999964</v>
      </c>
    </row>
    <row r="33" spans="2:27" ht="15.75" thickBot="1" x14ac:dyDescent="0.3">
      <c r="B33" s="4">
        <f t="shared" si="0"/>
        <v>9</v>
      </c>
      <c r="C33" s="1">
        <f t="shared" si="8"/>
        <v>45196</v>
      </c>
      <c r="D33" s="158"/>
      <c r="E33" s="103"/>
      <c r="F33" s="155">
        <f t="shared" si="1"/>
        <v>0</v>
      </c>
      <c r="G33" s="102"/>
      <c r="H33" s="160"/>
      <c r="I33" s="160"/>
      <c r="J33" s="161"/>
      <c r="K33" s="161"/>
      <c r="L33" s="161"/>
      <c r="M33" s="161"/>
      <c r="N33" s="161"/>
      <c r="O33" s="161"/>
      <c r="P33" s="88">
        <f t="shared" si="2"/>
        <v>0</v>
      </c>
      <c r="Q33" s="88">
        <f t="shared" si="4"/>
        <v>0</v>
      </c>
      <c r="R33" s="88">
        <f t="shared" si="5"/>
        <v>0</v>
      </c>
      <c r="S33" s="161"/>
      <c r="T33" s="161"/>
      <c r="U33" s="162"/>
      <c r="V33" s="56">
        <f t="shared" si="6"/>
        <v>0</v>
      </c>
      <c r="W33" s="163"/>
      <c r="X33" s="57">
        <f t="shared" si="3"/>
        <v>0</v>
      </c>
      <c r="Y33" s="164"/>
      <c r="Z33" s="164"/>
      <c r="AA33" s="142">
        <f t="shared" si="7"/>
        <v>826.39999999999964</v>
      </c>
    </row>
    <row r="34" spans="2:27" ht="15.75" thickBot="1" x14ac:dyDescent="0.3">
      <c r="B34" s="4">
        <f t="shared" si="0"/>
        <v>9</v>
      </c>
      <c r="C34" s="1">
        <f t="shared" si="8"/>
        <v>45197</v>
      </c>
      <c r="D34" s="158"/>
      <c r="E34" s="103"/>
      <c r="F34" s="155">
        <f t="shared" si="1"/>
        <v>0</v>
      </c>
      <c r="G34" s="102"/>
      <c r="H34" s="160"/>
      <c r="I34" s="160"/>
      <c r="J34" s="161"/>
      <c r="K34" s="161"/>
      <c r="L34" s="161"/>
      <c r="M34" s="161"/>
      <c r="N34" s="161"/>
      <c r="O34" s="161"/>
      <c r="P34" s="88">
        <f t="shared" si="2"/>
        <v>0</v>
      </c>
      <c r="Q34" s="88">
        <f t="shared" si="4"/>
        <v>0</v>
      </c>
      <c r="R34" s="88">
        <f t="shared" si="5"/>
        <v>0</v>
      </c>
      <c r="S34" s="161"/>
      <c r="T34" s="161"/>
      <c r="U34" s="162"/>
      <c r="V34" s="56">
        <f t="shared" si="6"/>
        <v>0</v>
      </c>
      <c r="W34" s="163"/>
      <c r="X34" s="57">
        <f t="shared" si="3"/>
        <v>0</v>
      </c>
      <c r="Y34" s="164"/>
      <c r="Z34" s="164"/>
      <c r="AA34" s="142">
        <f t="shared" si="7"/>
        <v>826.39999999999964</v>
      </c>
    </row>
    <row r="35" spans="2:27" ht="15.75" thickBot="1" x14ac:dyDescent="0.3">
      <c r="B35" s="4">
        <f t="shared" si="0"/>
        <v>9</v>
      </c>
      <c r="C35" s="1">
        <f t="shared" si="8"/>
        <v>45198</v>
      </c>
      <c r="D35" s="158"/>
      <c r="E35" s="103"/>
      <c r="F35" s="155">
        <f t="shared" si="1"/>
        <v>0</v>
      </c>
      <c r="G35" s="102"/>
      <c r="H35" s="160"/>
      <c r="I35" s="160"/>
      <c r="J35" s="161"/>
      <c r="K35" s="161"/>
      <c r="L35" s="161"/>
      <c r="M35" s="161"/>
      <c r="N35" s="161"/>
      <c r="O35" s="161"/>
      <c r="P35" s="88">
        <f t="shared" si="2"/>
        <v>0</v>
      </c>
      <c r="Q35" s="88">
        <f t="shared" si="4"/>
        <v>0</v>
      </c>
      <c r="R35" s="88">
        <f t="shared" si="5"/>
        <v>0</v>
      </c>
      <c r="S35" s="161"/>
      <c r="T35" s="161"/>
      <c r="U35" s="162"/>
      <c r="V35" s="56">
        <f t="shared" si="6"/>
        <v>0</v>
      </c>
      <c r="W35" s="163"/>
      <c r="X35" s="57">
        <f t="shared" si="3"/>
        <v>0</v>
      </c>
      <c r="Y35" s="164"/>
      <c r="Z35" s="164"/>
      <c r="AA35" s="142">
        <f t="shared" si="7"/>
        <v>826.39999999999964</v>
      </c>
    </row>
    <row r="36" spans="2:27" ht="15.75" thickBot="1" x14ac:dyDescent="0.3">
      <c r="B36" s="4">
        <f t="shared" si="0"/>
        <v>9</v>
      </c>
      <c r="C36" s="1">
        <f t="shared" si="8"/>
        <v>45199</v>
      </c>
      <c r="D36" s="158"/>
      <c r="E36" s="103"/>
      <c r="F36" s="155">
        <f t="shared" si="1"/>
        <v>0</v>
      </c>
      <c r="G36" s="102"/>
      <c r="H36" s="160"/>
      <c r="I36" s="160"/>
      <c r="J36" s="161"/>
      <c r="K36" s="161"/>
      <c r="L36" s="161"/>
      <c r="M36" s="161"/>
      <c r="N36" s="161"/>
      <c r="O36" s="161"/>
      <c r="P36" s="88">
        <f t="shared" si="2"/>
        <v>0</v>
      </c>
      <c r="Q36" s="88">
        <f t="shared" si="4"/>
        <v>0</v>
      </c>
      <c r="R36" s="88">
        <f t="shared" si="5"/>
        <v>0</v>
      </c>
      <c r="S36" s="161"/>
      <c r="T36" s="161"/>
      <c r="U36" s="162"/>
      <c r="V36" s="56">
        <f t="shared" si="6"/>
        <v>0</v>
      </c>
      <c r="W36" s="163"/>
      <c r="X36" s="57">
        <f t="shared" si="3"/>
        <v>0</v>
      </c>
      <c r="Y36" s="164"/>
      <c r="Z36" s="164"/>
      <c r="AA36" s="142">
        <f t="shared" si="7"/>
        <v>826.39999999999964</v>
      </c>
    </row>
    <row r="37" spans="2:27" ht="15.75" thickBot="1" x14ac:dyDescent="0.3">
      <c r="B37" s="4">
        <f>MONTH(C37)</f>
        <v>10</v>
      </c>
      <c r="C37" s="17">
        <f t="shared" si="8"/>
        <v>45200</v>
      </c>
      <c r="D37" s="165"/>
      <c r="E37" s="103"/>
      <c r="F37" s="155">
        <f t="shared" si="1"/>
        <v>0</v>
      </c>
      <c r="G37" s="102"/>
      <c r="H37" s="160"/>
      <c r="I37" s="160"/>
      <c r="J37" s="161"/>
      <c r="K37" s="161"/>
      <c r="L37" s="161"/>
      <c r="M37" s="161"/>
      <c r="N37" s="161"/>
      <c r="O37" s="161"/>
      <c r="P37" s="88">
        <f t="shared" si="2"/>
        <v>0</v>
      </c>
      <c r="Q37" s="91">
        <f t="shared" si="4"/>
        <v>0</v>
      </c>
      <c r="R37" s="91">
        <f t="shared" si="5"/>
        <v>0</v>
      </c>
      <c r="S37" s="161"/>
      <c r="T37" s="161"/>
      <c r="U37" s="162"/>
      <c r="V37" s="92">
        <f t="shared" si="6"/>
        <v>0</v>
      </c>
      <c r="W37" s="163"/>
      <c r="X37" s="57">
        <f t="shared" si="3"/>
        <v>0</v>
      </c>
      <c r="Y37" s="166"/>
      <c r="Z37" s="166"/>
      <c r="AA37" s="142">
        <f t="shared" si="7"/>
        <v>826.39999999999964</v>
      </c>
    </row>
    <row r="38" spans="2:27" s="13" customFormat="1" ht="20.25" customHeight="1" thickBot="1" x14ac:dyDescent="0.3">
      <c r="C38" s="193" t="s">
        <v>33</v>
      </c>
      <c r="D38" s="194"/>
      <c r="E38" s="18">
        <f>SUM(E7:E37)</f>
        <v>0</v>
      </c>
      <c r="F38" s="19">
        <f>SUM(F7:F37)</f>
        <v>0</v>
      </c>
      <c r="G38" s="19">
        <f>SUM(G7:G37)</f>
        <v>0</v>
      </c>
      <c r="H38" s="40">
        <f t="shared" ref="H38:I38" si="9">SUM(H7:H37)</f>
        <v>0</v>
      </c>
      <c r="I38" s="40">
        <f t="shared" si="9"/>
        <v>0</v>
      </c>
      <c r="J38" s="40">
        <f t="shared" ref="J38:V38" si="10">SUM(J7:J37)</f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0</v>
      </c>
      <c r="Q38" s="40">
        <f t="shared" si="10"/>
        <v>0</v>
      </c>
      <c r="R38" s="40">
        <f>SUM(R7:R37)</f>
        <v>0</v>
      </c>
      <c r="S38" s="40">
        <f t="shared" si="10"/>
        <v>0</v>
      </c>
      <c r="T38" s="40">
        <f t="shared" si="10"/>
        <v>0</v>
      </c>
      <c r="U38" s="40">
        <f t="shared" si="10"/>
        <v>0</v>
      </c>
      <c r="V38" s="41">
        <f t="shared" si="10"/>
        <v>0</v>
      </c>
      <c r="W38" s="42">
        <f>SUM(W7:W37)</f>
        <v>0</v>
      </c>
      <c r="X38" s="42">
        <f>SUM(X7:X37)</f>
        <v>0</v>
      </c>
      <c r="Y38" s="132">
        <f>SUM(Y7:Y37)</f>
        <v>0</v>
      </c>
      <c r="Z38" s="132">
        <f>SUM(Z7:Z37)</f>
        <v>0</v>
      </c>
      <c r="AA38" s="138"/>
    </row>
    <row r="39" spans="2:27" s="43" customFormat="1" ht="18" customHeight="1" thickBot="1" x14ac:dyDescent="0.3">
      <c r="C39" s="195"/>
      <c r="D39" s="196"/>
      <c r="E39" s="44"/>
      <c r="F39" s="94"/>
      <c r="G39" s="95"/>
      <c r="H39" s="197">
        <f>SUM(H38:I38)</f>
        <v>0</v>
      </c>
      <c r="I39" s="185"/>
      <c r="J39" s="197">
        <f>SUM(J38:K38)</f>
        <v>0</v>
      </c>
      <c r="K39" s="185"/>
      <c r="L39" s="185">
        <f>SUM(L38:M38)</f>
        <v>0</v>
      </c>
      <c r="M39" s="185"/>
      <c r="N39" s="185">
        <f>SUM(N38:O38)</f>
        <v>0</v>
      </c>
      <c r="O39" s="199"/>
      <c r="P39" s="96"/>
      <c r="Q39" s="94"/>
      <c r="R39" s="94"/>
      <c r="S39" s="94"/>
      <c r="T39" s="94"/>
      <c r="U39" s="94"/>
      <c r="V39" s="94"/>
      <c r="W39" s="94"/>
      <c r="X39" s="94"/>
      <c r="Y39" s="185">
        <f>Y38+Z38</f>
        <v>0</v>
      </c>
      <c r="Z39" s="186"/>
      <c r="AA39" s="139"/>
    </row>
    <row r="40" spans="2:27" ht="22.5" customHeight="1" thickBot="1" x14ac:dyDescent="0.3">
      <c r="C40" s="189" t="s">
        <v>26</v>
      </c>
      <c r="D40" s="190"/>
      <c r="E40" s="20">
        <f t="shared" ref="E40:Z40" si="11">SUM(E6:E37)</f>
        <v>51</v>
      </c>
      <c r="F40" s="21">
        <f t="shared" si="11"/>
        <v>686727.91</v>
      </c>
      <c r="G40" s="22">
        <f t="shared" si="11"/>
        <v>-26.09</v>
      </c>
      <c r="H40" s="37">
        <f t="shared" si="11"/>
        <v>0</v>
      </c>
      <c r="I40" s="37">
        <f t="shared" si="11"/>
        <v>0</v>
      </c>
      <c r="J40" s="37">
        <f t="shared" si="11"/>
        <v>20.91</v>
      </c>
      <c r="K40" s="37">
        <f t="shared" si="11"/>
        <v>2.09</v>
      </c>
      <c r="L40" s="37">
        <f t="shared" si="11"/>
        <v>3512.0400000000004</v>
      </c>
      <c r="M40" s="37">
        <f t="shared" si="11"/>
        <v>702.37</v>
      </c>
      <c r="N40" s="37">
        <f t="shared" si="11"/>
        <v>0</v>
      </c>
      <c r="O40" s="37">
        <f t="shared" si="11"/>
        <v>-0.01</v>
      </c>
      <c r="P40" s="37">
        <f t="shared" si="11"/>
        <v>4237.41</v>
      </c>
      <c r="Q40" s="37">
        <f t="shared" si="11"/>
        <v>4237.41</v>
      </c>
      <c r="R40" s="37">
        <f t="shared" si="11"/>
        <v>4237.3999999999996</v>
      </c>
      <c r="S40" s="37">
        <f t="shared" si="11"/>
        <v>1011</v>
      </c>
      <c r="T40" s="37">
        <f t="shared" si="11"/>
        <v>0</v>
      </c>
      <c r="U40" s="37">
        <f t="shared" si="11"/>
        <v>0</v>
      </c>
      <c r="V40" s="38">
        <f t="shared" si="11"/>
        <v>3226.4</v>
      </c>
      <c r="W40" s="37">
        <f t="shared" si="11"/>
        <v>500</v>
      </c>
      <c r="X40" s="39">
        <f t="shared" si="11"/>
        <v>7326.4</v>
      </c>
      <c r="Y40" s="39">
        <f t="shared" si="11"/>
        <v>5500</v>
      </c>
      <c r="Z40" s="38">
        <f t="shared" si="11"/>
        <v>1000</v>
      </c>
      <c r="AA40" s="140">
        <f>AA37</f>
        <v>826.39999999999964</v>
      </c>
    </row>
    <row r="41" spans="2:27" ht="18" customHeight="1" thickBot="1" x14ac:dyDescent="0.3">
      <c r="C41" s="191"/>
      <c r="D41" s="192"/>
      <c r="E41" s="84"/>
      <c r="F41" s="97"/>
      <c r="G41" s="98"/>
      <c r="H41" s="187">
        <f>SUM(H40:I40)</f>
        <v>0</v>
      </c>
      <c r="I41" s="198"/>
      <c r="J41" s="187">
        <f>SUM(J40:K40)</f>
        <v>23</v>
      </c>
      <c r="K41" s="198"/>
      <c r="L41" s="198">
        <f>SUM(L40:M40)</f>
        <v>4214.4100000000008</v>
      </c>
      <c r="M41" s="198"/>
      <c r="N41" s="198">
        <f>SUM(N40:O40)</f>
        <v>-0.01</v>
      </c>
      <c r="O41" s="202"/>
      <c r="P41" s="99"/>
      <c r="Q41" s="97"/>
      <c r="R41" s="97"/>
      <c r="S41" s="97"/>
      <c r="T41" s="97"/>
      <c r="U41" s="97"/>
      <c r="V41" s="97"/>
      <c r="W41" s="97"/>
      <c r="X41" s="98"/>
      <c r="Y41" s="187">
        <f>Y40+Z40</f>
        <v>6500</v>
      </c>
      <c r="Z41" s="188"/>
      <c r="AA41" s="141"/>
    </row>
    <row r="42" spans="2:27" x14ac:dyDescent="0.25">
      <c r="C42" s="13" t="s">
        <v>61</v>
      </c>
      <c r="X42" s="129"/>
      <c r="AA42" s="129" t="s">
        <v>49</v>
      </c>
    </row>
    <row r="43" spans="2:27" x14ac:dyDescent="0.25">
      <c r="C43" s="13" t="s">
        <v>60</v>
      </c>
    </row>
    <row r="44" spans="2:27" x14ac:dyDescent="0.25">
      <c r="C44" s="13" t="s">
        <v>62</v>
      </c>
    </row>
  </sheetData>
  <sheetProtection algorithmName="SHA-512" hashValue="nV/n+BVJlzpMteB2EG9+UWaDhcVdNu327AhSzItP3AWr78KiYAQBvX27Mz3SLdl6fVrBlRQjX5nPZaAW7ANWbg==" saltValue="ABHUQ2F9Dhqjq/SHlKei+w==" spinCount="100000" sheet="1" objects="1" scenarios="1"/>
  <mergeCells count="29">
    <mergeCell ref="C2:D2"/>
    <mergeCell ref="P2:Q2"/>
    <mergeCell ref="W2:X2"/>
    <mergeCell ref="E2:G2"/>
    <mergeCell ref="I2:K2"/>
    <mergeCell ref="M2:N2"/>
    <mergeCell ref="X4:X5"/>
    <mergeCell ref="C38:D39"/>
    <mergeCell ref="J39:K39"/>
    <mergeCell ref="L39:M39"/>
    <mergeCell ref="N39:O39"/>
    <mergeCell ref="C4:C5"/>
    <mergeCell ref="F4:G4"/>
    <mergeCell ref="J4:K4"/>
    <mergeCell ref="L4:M4"/>
    <mergeCell ref="N4:O4"/>
    <mergeCell ref="H4:I4"/>
    <mergeCell ref="H39:I39"/>
    <mergeCell ref="C40:D41"/>
    <mergeCell ref="J41:K41"/>
    <mergeCell ref="L41:M41"/>
    <mergeCell ref="N41:O41"/>
    <mergeCell ref="S4:V4"/>
    <mergeCell ref="H41:I41"/>
    <mergeCell ref="Y4:Y5"/>
    <mergeCell ref="Z4:Z5"/>
    <mergeCell ref="AA4:AA5"/>
    <mergeCell ref="Y39:Z39"/>
    <mergeCell ref="Y41:Z41"/>
  </mergeCells>
  <conditionalFormatting sqref="B8:B37">
    <cfRule type="cellIs" dxfId="60" priority="12" operator="notEqual">
      <formula>$B$7</formula>
    </cfRule>
  </conditionalFormatting>
  <conditionalFormatting sqref="V6:V37">
    <cfRule type="cellIs" dxfId="59" priority="9" operator="equal">
      <formula>0</formula>
    </cfRule>
    <cfRule type="cellIs" dxfId="58" priority="10" operator="lessThanOrEqual">
      <formula>-0.000001</formula>
    </cfRule>
  </conditionalFormatting>
  <dataValidations count="3">
    <dataValidation type="date" operator="equal" allowBlank="1" showInputMessage="1" showErrorMessage="1" errorTitle="Nesprávny dátum" error="Nesprávny dátum. Povolený len prvý deň septembra 2023" sqref="C7" xr:uid="{00000000-0002-0000-0800-000000000000}">
      <formula1>45170</formula1>
    </dataValidation>
    <dataValidation allowBlank="1" showInputMessage="1" showErrorMessage="1" errorTitle="Nesprávne číslo" error="Zdajte kladné číslo s dvoma desatinnými miestami" sqref="S7:U37 F7:F37" xr:uid="{00000000-0002-0000-0800-000001000000}"/>
    <dataValidation type="whole" allowBlank="1" showInputMessage="1" showErrorMessage="1" sqref="E7:E37" xr:uid="{00000000-0002-0000-0800-000002000000}">
      <formula1>0</formula1>
      <formula2>99999</formula2>
    </dataValidation>
  </dataValidations>
  <pageMargins left="0.70000000000000007" right="0.70000000000000007" top="0.75" bottom="0.75" header="0.30000000000000004" footer="0.30000000000000004"/>
  <pageSetup paperSize="9" scale="88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10AF328-8BA1-4953-B7FF-1C2362C99525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J38:V38 J7:O37 Q7:V37</xm:sqref>
        </x14:conditionalFormatting>
        <x14:conditionalFormatting xmlns:xm="http://schemas.microsoft.com/office/excel/2006/main">
          <x14:cfRule type="expression" priority="8" id="{A5F95D42-3958-4AC7-B610-995D325F793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W38:X38</xm:sqref>
        </x14:conditionalFormatting>
        <x14:conditionalFormatting xmlns:xm="http://schemas.microsoft.com/office/excel/2006/main">
          <x14:cfRule type="expression" priority="7" id="{87AD5145-965B-4D47-BEAC-CA5A8F077B6F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expression" priority="6" id="{FF5CFBC6-C501-4487-B79C-0D29078CDC76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" id="{726226C2-7174-4642-9C8D-0A38442E12D2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4B015BD0-2642-4B3A-A7D1-69D1E2C4DCAC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expression" priority="3" id="{9EBCC66F-FE80-4DEC-9D24-6B057D2707A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H7:I38</xm:sqref>
        </x14:conditionalFormatting>
        <x14:conditionalFormatting xmlns:xm="http://schemas.microsoft.com/office/excel/2006/main">
          <x14:cfRule type="expression" priority="2" id="{52285D90-D9CD-4CB2-8271-6896D0411A04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P7:P37</xm:sqref>
        </x14:conditionalFormatting>
        <x14:conditionalFormatting xmlns:xm="http://schemas.microsoft.com/office/excel/2006/main">
          <x14:cfRule type="expression" priority="1" id="{57211CE8-13DC-438B-924B-70C3FF13EA12}">
            <xm:f>I!$A$2&lt;&gt;$E$2</xm:f>
            <x14:dxf>
              <fill>
                <patternFill>
                  <bgColor theme="1" tint="4.9989318521683403E-2"/>
                </patternFill>
              </fill>
            </x14:dxf>
          </x14:cfRule>
          <xm:sqref>Y38:Z38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ROK</vt:lpstr>
      <vt:lpstr>GRAFY</vt:lpstr>
      <vt:lpstr>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Miroslav</cp:lastModifiedBy>
  <cp:lastPrinted>2023-02-02T09:56:56Z</cp:lastPrinted>
  <dcterms:created xsi:type="dcterms:W3CDTF">2020-01-14T07:22:47Z</dcterms:created>
  <dcterms:modified xsi:type="dcterms:W3CDTF">2023-03-01T21:52:30Z</dcterms:modified>
</cp:coreProperties>
</file>